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감사자료\부서별\부서별결산서\2021년\2021년 결산서\"/>
    </mc:Choice>
  </mc:AlternateContent>
  <bookViews>
    <workbookView xWindow="-15" yWindow="-15" windowWidth="13020" windowHeight="7770" activeTab="2"/>
  </bookViews>
  <sheets>
    <sheet name="보조금" sheetId="16" r:id="rId1"/>
    <sheet name="교통비" sheetId="15" r:id="rId2"/>
    <sheet name="세입세출총괄표" sheetId="6" r:id="rId3"/>
    <sheet name="세입" sheetId="14" r:id="rId4"/>
    <sheet name="세출" sheetId="13" r:id="rId5"/>
  </sheets>
  <definedNames>
    <definedName name="_xlnm.Print_Area" localSheetId="1">교통비!$A$1:$O$60</definedName>
    <definedName name="_xlnm.Print_Area" localSheetId="0">보조금!$A$1:$O$61</definedName>
    <definedName name="_xlnm.Print_Area" localSheetId="3">세입!$A$1:$G$19</definedName>
    <definedName name="_xlnm.Print_Area" localSheetId="2">세입세출총괄표!$A$1:$O$62</definedName>
    <definedName name="_xlnm.Print_Titles" localSheetId="4">세출!$2:$4</definedName>
  </definedNames>
  <calcPr calcId="162913"/>
</workbook>
</file>

<file path=xl/calcChain.xml><?xml version="1.0" encoding="utf-8"?>
<calcChain xmlns="http://schemas.openxmlformats.org/spreadsheetml/2006/main">
  <c r="K18" i="6" l="1"/>
  <c r="L18" i="6" l="1"/>
  <c r="M24" i="6" l="1"/>
  <c r="L24" i="6"/>
  <c r="M18" i="6"/>
  <c r="M21" i="6" l="1"/>
  <c r="L21" i="6"/>
  <c r="F34" i="6"/>
  <c r="F26" i="6"/>
  <c r="F18" i="6"/>
  <c r="F17" i="6"/>
  <c r="F16" i="6"/>
  <c r="E18" i="6"/>
  <c r="E17" i="6"/>
  <c r="E16" i="6"/>
  <c r="D15" i="13" l="1"/>
  <c r="C15" i="13"/>
  <c r="E26" i="6" l="1"/>
  <c r="G23" i="15"/>
  <c r="F22" i="15"/>
  <c r="E22" i="15"/>
  <c r="J14" i="6"/>
  <c r="J19" i="6"/>
  <c r="B16" i="13" s="1"/>
  <c r="M18" i="16"/>
  <c r="M14" i="16"/>
  <c r="L18" i="16"/>
  <c r="L14" i="16"/>
  <c r="N18" i="16" l="1"/>
  <c r="G22" i="15"/>
  <c r="E10" i="14"/>
  <c r="C10" i="14"/>
  <c r="E14" i="15" l="1"/>
  <c r="M34" i="6"/>
  <c r="F15" i="6"/>
  <c r="M11" i="6"/>
  <c r="M12" i="6"/>
  <c r="E9" i="13" s="1"/>
  <c r="M13" i="6"/>
  <c r="E10" i="13" s="1"/>
  <c r="L13" i="6"/>
  <c r="L11" i="6"/>
  <c r="L12" i="6"/>
  <c r="D9" i="13" s="1"/>
  <c r="K13" i="6"/>
  <c r="C10" i="13" s="1"/>
  <c r="K11" i="6"/>
  <c r="K12" i="6"/>
  <c r="C9" i="13" s="1"/>
  <c r="N11" i="16"/>
  <c r="N13" i="6" l="1"/>
  <c r="O13" i="6" s="1"/>
  <c r="N12" i="6"/>
  <c r="O12" i="6" s="1"/>
  <c r="F9" i="13"/>
  <c r="G9" i="13" s="1"/>
  <c r="M24" i="16"/>
  <c r="L24" i="16" l="1"/>
  <c r="L26" i="6" l="1"/>
  <c r="L28" i="6"/>
  <c r="K10" i="6" l="1"/>
  <c r="K16" i="6"/>
  <c r="K17" i="6"/>
  <c r="K20" i="6"/>
  <c r="K21" i="6"/>
  <c r="K22" i="6"/>
  <c r="K23" i="6"/>
  <c r="K24" i="6"/>
  <c r="K26" i="6"/>
  <c r="K27" i="6"/>
  <c r="K28" i="6"/>
  <c r="K29" i="6"/>
  <c r="K30" i="6"/>
  <c r="K15" i="6"/>
  <c r="M33" i="6" l="1"/>
  <c r="L33" i="6"/>
  <c r="E34" i="6"/>
  <c r="M15" i="6"/>
  <c r="M16" i="6"/>
  <c r="M17" i="6"/>
  <c r="M20" i="6"/>
  <c r="M22" i="6"/>
  <c r="M23" i="6"/>
  <c r="M26" i="6"/>
  <c r="M27" i="6"/>
  <c r="M28" i="6"/>
  <c r="M29" i="6"/>
  <c r="M30" i="6"/>
  <c r="M10" i="6"/>
  <c r="M19" i="6" l="1"/>
  <c r="E16" i="13" s="1"/>
  <c r="M25" i="6"/>
  <c r="L30" i="6"/>
  <c r="N16" i="16" l="1"/>
  <c r="C13" i="13"/>
  <c r="E13" i="13"/>
  <c r="L16" i="6"/>
  <c r="D13" i="13" s="1"/>
  <c r="L17" i="6"/>
  <c r="N17" i="6" s="1"/>
  <c r="O17" i="6" s="1"/>
  <c r="F13" i="13" l="1"/>
  <c r="G13" i="13" s="1"/>
  <c r="N16" i="6"/>
  <c r="O16" i="6" s="1"/>
  <c r="L29" i="6"/>
  <c r="D26" i="13" s="1"/>
  <c r="L20" i="6"/>
  <c r="L22" i="6"/>
  <c r="L23" i="6"/>
  <c r="L27" i="6"/>
  <c r="L15" i="6"/>
  <c r="L14" i="6" s="1"/>
  <c r="L10" i="6"/>
  <c r="L9" i="6" s="1"/>
  <c r="N28" i="16"/>
  <c r="H34" i="6"/>
  <c r="F33" i="6"/>
  <c r="E33" i="6"/>
  <c r="E26" i="13"/>
  <c r="C26" i="13"/>
  <c r="C27" i="13"/>
  <c r="G34" i="16"/>
  <c r="N33" i="16"/>
  <c r="G33" i="16"/>
  <c r="M32" i="16"/>
  <c r="L32" i="16"/>
  <c r="L31" i="16" s="1"/>
  <c r="F32" i="16"/>
  <c r="F26" i="16" s="1"/>
  <c r="E32" i="16"/>
  <c r="E26" i="16" s="1"/>
  <c r="M31" i="16"/>
  <c r="N30" i="16"/>
  <c r="N29" i="16"/>
  <c r="N27" i="16"/>
  <c r="N26" i="16"/>
  <c r="G25" i="16"/>
  <c r="N25" i="16"/>
  <c r="F24" i="16"/>
  <c r="F18" i="16" s="1"/>
  <c r="E24" i="16"/>
  <c r="E18" i="16" s="1"/>
  <c r="N23" i="16"/>
  <c r="N22" i="16"/>
  <c r="N21" i="16"/>
  <c r="N20" i="16"/>
  <c r="N19" i="16"/>
  <c r="G17" i="16"/>
  <c r="N17" i="16"/>
  <c r="G16" i="16"/>
  <c r="N15" i="16"/>
  <c r="F15" i="16"/>
  <c r="F8" i="16" s="1"/>
  <c r="E15" i="16"/>
  <c r="E8" i="16" s="1"/>
  <c r="N13" i="16"/>
  <c r="N12" i="16"/>
  <c r="N10" i="16"/>
  <c r="M9" i="16"/>
  <c r="L9" i="16"/>
  <c r="L8" i="16" s="1"/>
  <c r="G31" i="15"/>
  <c r="N30" i="15"/>
  <c r="G30" i="15"/>
  <c r="M29" i="15"/>
  <c r="M28" i="15" s="1"/>
  <c r="L29" i="15"/>
  <c r="L28" i="15" s="1"/>
  <c r="F29" i="15"/>
  <c r="F25" i="15" s="1"/>
  <c r="E29" i="15"/>
  <c r="E25" i="15" s="1"/>
  <c r="N27" i="15"/>
  <c r="N26" i="15"/>
  <c r="N25" i="15"/>
  <c r="N24" i="15"/>
  <c r="N23" i="15"/>
  <c r="G24" i="15"/>
  <c r="N22" i="15"/>
  <c r="F17" i="15"/>
  <c r="E17" i="15"/>
  <c r="N21" i="15"/>
  <c r="N20" i="15"/>
  <c r="N19" i="15"/>
  <c r="N18" i="15"/>
  <c r="N17" i="15"/>
  <c r="N16" i="15"/>
  <c r="G16" i="15"/>
  <c r="N15" i="15"/>
  <c r="G15" i="15"/>
  <c r="N14" i="15"/>
  <c r="F14" i="15"/>
  <c r="F8" i="15" s="1"/>
  <c r="M13" i="15"/>
  <c r="L13" i="15"/>
  <c r="N12" i="15"/>
  <c r="N11" i="15"/>
  <c r="N10" i="15"/>
  <c r="M9" i="15"/>
  <c r="L9" i="15"/>
  <c r="M14" i="6" l="1"/>
  <c r="N18" i="6"/>
  <c r="O18" i="6" s="1"/>
  <c r="E15" i="13"/>
  <c r="F15" i="13" s="1"/>
  <c r="G15" i="13" s="1"/>
  <c r="N9" i="15"/>
  <c r="L8" i="15"/>
  <c r="L7" i="15" s="1"/>
  <c r="L19" i="6"/>
  <c r="N19" i="6" s="1"/>
  <c r="O19" i="6" s="1"/>
  <c r="L7" i="16"/>
  <c r="M8" i="16"/>
  <c r="M7" i="16" s="1"/>
  <c r="N29" i="15"/>
  <c r="L25" i="6"/>
  <c r="N25" i="6" s="1"/>
  <c r="O25" i="6" s="1"/>
  <c r="E8" i="15"/>
  <c r="E7" i="15" s="1"/>
  <c r="H16" i="6"/>
  <c r="G14" i="15"/>
  <c r="N29" i="6"/>
  <c r="O29" i="6" s="1"/>
  <c r="F7" i="15"/>
  <c r="F26" i="13"/>
  <c r="G26" i="13" s="1"/>
  <c r="G8" i="16"/>
  <c r="N31" i="16"/>
  <c r="N32" i="16"/>
  <c r="N14" i="16"/>
  <c r="N9" i="16"/>
  <c r="G15" i="16"/>
  <c r="G26" i="16"/>
  <c r="E7" i="16"/>
  <c r="N28" i="15"/>
  <c r="N13" i="15"/>
  <c r="F7" i="16"/>
  <c r="G18" i="16"/>
  <c r="G32" i="16"/>
  <c r="G25" i="15"/>
  <c r="G17" i="15"/>
  <c r="G29" i="15"/>
  <c r="M8" i="15"/>
  <c r="B11" i="13"/>
  <c r="M9" i="6"/>
  <c r="E11" i="13" l="1"/>
  <c r="M8" i="6"/>
  <c r="L8" i="6"/>
  <c r="G8" i="15"/>
  <c r="E15" i="6"/>
  <c r="D10" i="14"/>
  <c r="F10" i="14" s="1"/>
  <c r="G10" i="14" s="1"/>
  <c r="G7" i="16"/>
  <c r="H7" i="16" s="1"/>
  <c r="G17" i="6"/>
  <c r="H17" i="6"/>
  <c r="G7" i="15"/>
  <c r="H7" i="15" s="1"/>
  <c r="N8" i="16"/>
  <c r="N7" i="16"/>
  <c r="O7" i="16" s="1"/>
  <c r="N8" i="15"/>
  <c r="M7" i="15"/>
  <c r="N7" i="15" s="1"/>
  <c r="O7" i="15" s="1"/>
  <c r="E8" i="13"/>
  <c r="E12" i="13"/>
  <c r="E14" i="13"/>
  <c r="E17" i="13"/>
  <c r="E18" i="13"/>
  <c r="E19" i="13"/>
  <c r="E20" i="13"/>
  <c r="E21" i="13"/>
  <c r="E23" i="13"/>
  <c r="E24" i="13"/>
  <c r="E25" i="13"/>
  <c r="E27" i="13"/>
  <c r="D8" i="13"/>
  <c r="D10" i="13"/>
  <c r="D11" i="13"/>
  <c r="D12" i="13"/>
  <c r="D14" i="13"/>
  <c r="D16" i="13"/>
  <c r="D17" i="13"/>
  <c r="D18" i="13"/>
  <c r="D19" i="13"/>
  <c r="D20" i="13"/>
  <c r="D21" i="13"/>
  <c r="D23" i="13"/>
  <c r="D24" i="13"/>
  <c r="D25" i="13"/>
  <c r="D27" i="13"/>
  <c r="C8" i="13"/>
  <c r="C12" i="13"/>
  <c r="C14" i="13"/>
  <c r="C17" i="13"/>
  <c r="C18" i="13"/>
  <c r="C19" i="13"/>
  <c r="C20" i="13"/>
  <c r="C21" i="13"/>
  <c r="C23" i="13"/>
  <c r="C24" i="13"/>
  <c r="C25" i="13"/>
  <c r="M32" i="6"/>
  <c r="N14" i="6"/>
  <c r="O14" i="6" s="1"/>
  <c r="E22" i="13" l="1"/>
  <c r="D22" i="13"/>
  <c r="F14" i="13"/>
  <c r="G14" i="13" s="1"/>
  <c r="F10" i="13"/>
  <c r="F25" i="13"/>
  <c r="F20" i="13"/>
  <c r="G20" i="13" s="1"/>
  <c r="F16" i="13"/>
  <c r="G16" i="13" s="1"/>
  <c r="F24" i="13"/>
  <c r="F23" i="13"/>
  <c r="F18" i="13"/>
  <c r="G18" i="13" s="1"/>
  <c r="F21" i="13"/>
  <c r="G21" i="13" s="1"/>
  <c r="F17" i="13"/>
  <c r="G17" i="13" s="1"/>
  <c r="F19" i="13"/>
  <c r="F12" i="13"/>
  <c r="G12" i="13" s="1"/>
  <c r="F8" i="13"/>
  <c r="F27" i="13"/>
  <c r="F11" i="13"/>
  <c r="G11" i="13" s="1"/>
  <c r="N24" i="6"/>
  <c r="O24" i="6" s="1"/>
  <c r="N26" i="6"/>
  <c r="O26" i="6" s="1"/>
  <c r="N27" i="6"/>
  <c r="O27" i="6" s="1"/>
  <c r="N28" i="6"/>
  <c r="O28" i="6" s="1"/>
  <c r="N30" i="6"/>
  <c r="O30" i="6" s="1"/>
  <c r="F22" i="13" l="1"/>
  <c r="G22" i="13" s="1"/>
  <c r="N23" i="6"/>
  <c r="O23" i="6" s="1"/>
  <c r="N22" i="6"/>
  <c r="G27" i="13" l="1"/>
  <c r="F25" i="6"/>
  <c r="F19" i="6" s="1"/>
  <c r="E25" i="6"/>
  <c r="E19" i="6" s="1"/>
  <c r="F32" i="6" l="1"/>
  <c r="E32" i="6"/>
  <c r="H32" i="6" l="1"/>
  <c r="E19" i="14"/>
  <c r="E18" i="14"/>
  <c r="D19" i="14"/>
  <c r="D18" i="14"/>
  <c r="E14" i="14"/>
  <c r="E11" i="14"/>
  <c r="E9" i="14"/>
  <c r="D11" i="14"/>
  <c r="D14" i="14"/>
  <c r="C14" i="14"/>
  <c r="B13" i="14"/>
  <c r="C11" i="14"/>
  <c r="C9" i="14"/>
  <c r="B8" i="14"/>
  <c r="C30" i="13"/>
  <c r="B29" i="13"/>
  <c r="A28" i="13"/>
  <c r="C7" i="13"/>
  <c r="B6" i="13"/>
  <c r="A5" i="13"/>
  <c r="F11" i="14" l="1"/>
  <c r="G25" i="13"/>
  <c r="D13" i="14"/>
  <c r="D12" i="14" s="1"/>
  <c r="G24" i="13"/>
  <c r="G23" i="13"/>
  <c r="E8" i="14"/>
  <c r="E5" i="14" s="1"/>
  <c r="E13" i="14"/>
  <c r="E12" i="14" s="1"/>
  <c r="N15" i="6"/>
  <c r="O15" i="6" s="1"/>
  <c r="F13" i="14" l="1"/>
  <c r="N33" i="6"/>
  <c r="O33" i="6" s="1"/>
  <c r="E30" i="13" l="1"/>
  <c r="D30" i="13"/>
  <c r="L32" i="6"/>
  <c r="D7" i="13"/>
  <c r="D6" i="13" s="1"/>
  <c r="D5" i="13" s="1"/>
  <c r="E29" i="13" l="1"/>
  <c r="F30" i="13"/>
  <c r="D29" i="13"/>
  <c r="D9" i="14"/>
  <c r="D8" i="14" s="1"/>
  <c r="D5" i="14" s="1"/>
  <c r="G18" i="6"/>
  <c r="G16" i="6"/>
  <c r="F9" i="14" l="1"/>
  <c r="G9" i="14" s="1"/>
  <c r="L31" i="6"/>
  <c r="L7" i="6" s="1"/>
  <c r="F14" i="14"/>
  <c r="E27" i="6"/>
  <c r="F27" i="6"/>
  <c r="E31" i="13"/>
  <c r="E28" i="13" s="1"/>
  <c r="D31" i="13"/>
  <c r="D28" i="13" s="1"/>
  <c r="D4" i="13" s="1"/>
  <c r="E7" i="13"/>
  <c r="E6" i="13" s="1"/>
  <c r="E5" i="13" s="1"/>
  <c r="E8" i="6"/>
  <c r="N10" i="6"/>
  <c r="O10" i="6" s="1"/>
  <c r="N20" i="6"/>
  <c r="O20" i="6" s="1"/>
  <c r="E4" i="13" l="1"/>
  <c r="H27" i="6"/>
  <c r="F8" i="6"/>
  <c r="H8" i="6" s="1"/>
  <c r="H15" i="6"/>
  <c r="E7" i="6"/>
  <c r="N32" i="6"/>
  <c r="O32" i="6" s="1"/>
  <c r="M31" i="6"/>
  <c r="M7" i="6" s="1"/>
  <c r="G15" i="6"/>
  <c r="G27" i="6"/>
  <c r="F18" i="14"/>
  <c r="D17" i="14"/>
  <c r="D15" i="14" s="1"/>
  <c r="D4" i="14" s="1"/>
  <c r="F19" i="14"/>
  <c r="G19" i="14" s="1"/>
  <c r="F7" i="13"/>
  <c r="G7" i="13" s="1"/>
  <c r="E17" i="14"/>
  <c r="E15" i="14" s="1"/>
  <c r="E4" i="14" s="1"/>
  <c r="F28" i="13"/>
  <c r="F29" i="13"/>
  <c r="F7" i="6" l="1"/>
  <c r="G7" i="6" s="1"/>
  <c r="H7" i="6" s="1"/>
  <c r="N31" i="6"/>
  <c r="O31" i="6" s="1"/>
  <c r="F5" i="14"/>
  <c r="G5" i="14" s="1"/>
  <c r="G8" i="6"/>
  <c r="F8" i="14"/>
  <c r="G8" i="14" s="1"/>
  <c r="F17" i="14"/>
  <c r="G17" i="14" s="1"/>
  <c r="G34" i="6"/>
  <c r="G33" i="6"/>
  <c r="G26" i="6"/>
  <c r="F4" i="14" l="1"/>
  <c r="G4" i="14" s="1"/>
  <c r="F15" i="14"/>
  <c r="G15" i="14" s="1"/>
  <c r="G32" i="6"/>
  <c r="G19" i="6"/>
  <c r="N11" i="6" l="1"/>
  <c r="N21" i="6"/>
  <c r="O21" i="6" s="1"/>
  <c r="N9" i="6" l="1"/>
  <c r="O9" i="6" s="1"/>
  <c r="F6" i="13" l="1"/>
  <c r="G6" i="13" s="1"/>
  <c r="N7" i="6"/>
  <c r="O7" i="6" s="1"/>
  <c r="N8" i="6"/>
  <c r="O8" i="6" s="1"/>
  <c r="F4" i="13" l="1"/>
  <c r="G4" i="13" s="1"/>
  <c r="F5" i="13"/>
  <c r="G5" i="13" s="1"/>
</calcChain>
</file>

<file path=xl/sharedStrings.xml><?xml version="1.0" encoding="utf-8"?>
<sst xmlns="http://schemas.openxmlformats.org/spreadsheetml/2006/main" count="276" uniqueCount="104">
  <si>
    <t>관</t>
  </si>
  <si>
    <t>항</t>
  </si>
  <si>
    <t>목</t>
  </si>
  <si>
    <t>보조금수입</t>
  </si>
  <si>
    <t>잡수입</t>
  </si>
  <si>
    <t>예산과목</t>
    <phoneticPr fontId="2" type="noConversion"/>
  </si>
  <si>
    <t>합  계</t>
  </si>
  <si>
    <t>시설명 : 파주시 은빛사랑채</t>
    <phoneticPr fontId="2" type="noConversion"/>
  </si>
  <si>
    <t>세입</t>
    <phoneticPr fontId="2" type="noConversion"/>
  </si>
  <si>
    <t>세출</t>
    <phoneticPr fontId="2" type="noConversion"/>
  </si>
  <si>
    <t xml:space="preserve">
</t>
    <phoneticPr fontId="2" type="noConversion"/>
  </si>
  <si>
    <t>기타예금이자수입</t>
    <phoneticPr fontId="2" type="noConversion"/>
  </si>
  <si>
    <t>잡수입</t>
    <phoneticPr fontId="2" type="noConversion"/>
  </si>
  <si>
    <t>1. 세입세출 총괄표</t>
    <phoneticPr fontId="2" type="noConversion"/>
  </si>
  <si>
    <t>예산과목</t>
    <phoneticPr fontId="2" type="noConversion"/>
  </si>
  <si>
    <t>증감액수(B-A)</t>
    <phoneticPr fontId="2" type="noConversion"/>
  </si>
  <si>
    <t>액수</t>
    <phoneticPr fontId="2" type="noConversion"/>
  </si>
  <si>
    <t>비율(%)</t>
    <phoneticPr fontId="2" type="noConversion"/>
  </si>
  <si>
    <t>2. 세입</t>
    <phoneticPr fontId="2" type="noConversion"/>
  </si>
  <si>
    <t>예산과목</t>
    <phoneticPr fontId="2" type="noConversion"/>
  </si>
  <si>
    <t>예산대비 증감</t>
    <phoneticPr fontId="2" type="noConversion"/>
  </si>
  <si>
    <t>비고</t>
    <phoneticPr fontId="2" type="noConversion"/>
  </si>
  <si>
    <t>잡수입</t>
    <phoneticPr fontId="2" type="noConversion"/>
  </si>
  <si>
    <t>기타예금이자수입</t>
    <phoneticPr fontId="2" type="noConversion"/>
  </si>
  <si>
    <t>3. 세출</t>
    <phoneticPr fontId="2" type="noConversion"/>
  </si>
  <si>
    <t>(단위 : 원)</t>
    <phoneticPr fontId="2" type="noConversion"/>
  </si>
  <si>
    <t>예산대비증감</t>
    <phoneticPr fontId="2" type="noConversion"/>
  </si>
  <si>
    <t>비고</t>
    <phoneticPr fontId="2" type="noConversion"/>
  </si>
  <si>
    <t xml:space="preserve">
</t>
    <phoneticPr fontId="2" type="noConversion"/>
  </si>
  <si>
    <t>예산과목</t>
    <phoneticPr fontId="2" type="noConversion"/>
  </si>
  <si>
    <t>-</t>
    <phoneticPr fontId="2" type="noConversion"/>
  </si>
  <si>
    <t>이월금</t>
    <phoneticPr fontId="2" type="noConversion"/>
  </si>
  <si>
    <t>-</t>
    <phoneticPr fontId="2" type="noConversion"/>
  </si>
  <si>
    <t>사업비</t>
    <phoneticPr fontId="2" type="noConversion"/>
  </si>
  <si>
    <t>-</t>
    <phoneticPr fontId="2" type="noConversion"/>
  </si>
  <si>
    <t>이월금</t>
    <phoneticPr fontId="2" type="noConversion"/>
  </si>
  <si>
    <t>보조금반납</t>
    <phoneticPr fontId="2" type="noConversion"/>
  </si>
  <si>
    <t>보조금및이자반납</t>
    <phoneticPr fontId="2" type="noConversion"/>
  </si>
  <si>
    <t>-</t>
    <phoneticPr fontId="2" type="noConversion"/>
  </si>
  <si>
    <t xml:space="preserve"> (단위 : 원)</t>
    <phoneticPr fontId="2" type="noConversion"/>
  </si>
  <si>
    <t>이월금</t>
    <phoneticPr fontId="2" type="noConversion"/>
  </si>
  <si>
    <t>보조금 수입</t>
    <phoneticPr fontId="2" type="noConversion"/>
  </si>
  <si>
    <t>사회서비스</t>
    <phoneticPr fontId="2" type="noConversion"/>
  </si>
  <si>
    <t>이월금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</si>
  <si>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</si>
  <si>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</si>
  <si>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</si>
  <si>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1. 보조금</t>
    <phoneticPr fontId="2" type="noConversion"/>
  </si>
  <si>
    <t>보조금</t>
    <phoneticPr fontId="2" type="noConversion"/>
  </si>
  <si>
    <t>-</t>
    <phoneticPr fontId="2" type="noConversion"/>
  </si>
  <si>
    <t>노인맞춤돌봄인건비</t>
    <phoneticPr fontId="2" type="noConversion"/>
  </si>
  <si>
    <t>급여</t>
    <phoneticPr fontId="2" type="noConversion"/>
  </si>
  <si>
    <t>퇴직연금</t>
    <phoneticPr fontId="2" type="noConversion"/>
  </si>
  <si>
    <t>사회보험</t>
    <phoneticPr fontId="2" type="noConversion"/>
  </si>
  <si>
    <t>사무비</t>
    <phoneticPr fontId="2" type="noConversion"/>
  </si>
  <si>
    <t>명절상여금</t>
    <phoneticPr fontId="2" type="noConversion"/>
  </si>
  <si>
    <t>중점수당</t>
    <phoneticPr fontId="2" type="noConversion"/>
  </si>
  <si>
    <t>회의비</t>
    <phoneticPr fontId="2" type="noConversion"/>
  </si>
  <si>
    <t>수용비및수수료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</si>
  <si>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</si>
  <si>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</si>
  <si>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</si>
  <si>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</si>
  <si>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생활교육</t>
    <phoneticPr fontId="2" type="noConversion"/>
  </si>
  <si>
    <t>직원교육비</t>
    <phoneticPr fontId="2" type="noConversion"/>
  </si>
  <si>
    <t>교통비</t>
    <phoneticPr fontId="2" type="noConversion"/>
  </si>
  <si>
    <t>사회복지사교통비</t>
    <phoneticPr fontId="2" type="noConversion"/>
  </si>
  <si>
    <t>-</t>
    <phoneticPr fontId="2" type="noConversion"/>
  </si>
  <si>
    <t>-</t>
    <phoneticPr fontId="2" type="noConversion"/>
  </si>
  <si>
    <t>인건비</t>
    <phoneticPr fontId="2" type="noConversion"/>
  </si>
  <si>
    <t>사업비</t>
    <phoneticPr fontId="2" type="noConversion"/>
  </si>
  <si>
    <t>사무비</t>
    <phoneticPr fontId="2" type="noConversion"/>
  </si>
  <si>
    <t>사업비</t>
    <phoneticPr fontId="2" type="noConversion"/>
  </si>
  <si>
    <t>기타보조금</t>
    <phoneticPr fontId="2" type="noConversion"/>
  </si>
  <si>
    <t>잡수입/퇴직연금환입</t>
    <phoneticPr fontId="2" type="noConversion"/>
  </si>
  <si>
    <t>제수당</t>
    <phoneticPr fontId="2" type="noConversion"/>
  </si>
  <si>
    <t>인센티브</t>
    <phoneticPr fontId="2" type="noConversion"/>
  </si>
  <si>
    <t>인센티브</t>
    <phoneticPr fontId="2" type="noConversion"/>
  </si>
  <si>
    <t>-</t>
    <phoneticPr fontId="2" type="noConversion"/>
  </si>
  <si>
    <t>-</t>
    <phoneticPr fontId="2" type="noConversion"/>
  </si>
  <si>
    <t>1. 교통비  및 인센티브</t>
    <phoneticPr fontId="2" type="noConversion"/>
  </si>
  <si>
    <t>2021년
결산(B)</t>
  </si>
  <si>
    <t>2021년
결산(B)</t>
    <phoneticPr fontId="2" type="noConversion"/>
  </si>
  <si>
    <t>업무추진비</t>
    <phoneticPr fontId="2" type="noConversion"/>
  </si>
  <si>
    <t>운영비</t>
    <phoneticPr fontId="2" type="noConversion"/>
  </si>
  <si>
    <t>사회참여프로그램</t>
    <phoneticPr fontId="2" type="noConversion"/>
  </si>
  <si>
    <t>일상생활지원</t>
    <phoneticPr fontId="2" type="noConversion"/>
  </si>
  <si>
    <t>프로그램예비비</t>
    <phoneticPr fontId="2" type="noConversion"/>
  </si>
  <si>
    <t>사업비이월</t>
    <phoneticPr fontId="2" type="noConversion"/>
  </si>
  <si>
    <t>이자이월금</t>
    <phoneticPr fontId="2" type="noConversion"/>
  </si>
  <si>
    <t>기타운영비/복리후생</t>
    <phoneticPr fontId="2" type="noConversion"/>
  </si>
  <si>
    <t>직책보조비</t>
    <phoneticPr fontId="2" type="noConversion"/>
  </si>
  <si>
    <t>-</t>
    <phoneticPr fontId="2" type="noConversion"/>
  </si>
  <si>
    <r>
      <t xml:space="preserve">2021년도 노인일자리맞춤돌봄사업 세입세출결산서
</t>
    </r>
    <r>
      <rPr>
        <sz val="20"/>
        <rFont val="굴림체"/>
        <family val="3"/>
        <charset val="129"/>
      </rPr>
      <t/>
    </r>
    <phoneticPr fontId="2" type="noConversion"/>
  </si>
  <si>
    <t>2021년 2차
추경예산(A)</t>
    <phoneticPr fontId="2" type="noConversion"/>
  </si>
  <si>
    <t>2021년 2차
추경예산(A)</t>
    <phoneticPr fontId="2" type="noConversion"/>
  </si>
  <si>
    <t>기간 : 2021.01.01 ~ 2021.12.31.기준(단위 : 원)</t>
    <phoneticPr fontId="2" type="noConversion"/>
  </si>
  <si>
    <r>
      <t xml:space="preserve">2021년도 노인일자리맞춤돌봄사업 세입세출결산서
</t>
    </r>
    <r>
      <rPr>
        <sz val="20"/>
        <rFont val="굴림체"/>
        <family val="3"/>
        <charset val="129"/>
      </rPr>
      <t/>
    </r>
    <phoneticPr fontId="2" type="noConversion"/>
  </si>
  <si>
    <t>2021년 2차
추경예산(A)</t>
    <phoneticPr fontId="2" type="noConversion"/>
  </si>
  <si>
    <t>기간 : 2021.01.01 ~ 2021.12.31.기준(단위 : 원)</t>
    <phoneticPr fontId="2" type="noConversion"/>
  </si>
  <si>
    <r>
      <t xml:space="preserve">2021년도 노인일자리맞춤돌봄사업 세입세출결산서
</t>
    </r>
    <r>
      <rPr>
        <sz val="20"/>
        <rFont val="굴림체"/>
        <family val="3"/>
        <charset val="129"/>
      </rPr>
      <t/>
    </r>
    <phoneticPr fontId="2" type="noConversion"/>
  </si>
  <si>
    <t>2021년 2차
추경예산(A)</t>
    <phoneticPr fontId="2" type="noConversion"/>
  </si>
  <si>
    <t>2021년 2차
추경예산(A)</t>
    <phoneticPr fontId="2" type="noConversion"/>
  </si>
  <si>
    <t>2021년 2차
추경예산(A)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</si>
</sst>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.0_ 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sz val="20"/>
      <name val="굴림체"/>
      <family val="3"/>
      <charset val="129"/>
    </font>
    <font>
      <sz val="9"/>
      <name val="굴림체"/>
      <family val="3"/>
      <charset val="129"/>
    </font>
    <font>
      <b/>
      <u/>
      <sz val="20"/>
      <name val="굴림체"/>
      <family val="3"/>
      <charset val="129"/>
    </font>
    <font>
      <b/>
      <sz val="12"/>
      <name val="굴림"/>
      <family val="3"/>
      <charset val="129"/>
    </font>
    <font>
      <b/>
      <sz val="18"/>
      <name val="돋움"/>
      <family val="3"/>
      <charset val="129"/>
    </font>
    <font>
      <b/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color theme="0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16"/>
      <name val="돋움"/>
      <family val="3"/>
      <charset val="129"/>
    </font>
    <font>
      <b/>
      <sz val="18"/>
      <name val="굴림체"/>
      <family val="3"/>
      <charset val="129"/>
    </font>
    <font>
      <b/>
      <sz val="12"/>
      <color indexed="8"/>
      <name val="굴림"/>
      <family val="3"/>
      <charset val="129"/>
    </font>
    <font>
      <b/>
      <sz val="18"/>
      <name val="굴림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b/>
      <sz val="1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41" fontId="5" fillId="0" borderId="0" xfId="1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41" fontId="6" fillId="0" borderId="0" xfId="1" applyNumberFormat="1" applyFont="1">
      <alignment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0" fontId="12" fillId="0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1" fontId="15" fillId="0" borderId="0" xfId="1" applyFont="1" applyBorder="1" applyAlignment="1">
      <alignment horizontal="left" vertical="center"/>
    </xf>
    <xf numFmtId="0" fontId="16" fillId="0" borderId="0" xfId="0" applyFont="1">
      <alignment vertical="center"/>
    </xf>
    <xf numFmtId="0" fontId="15" fillId="0" borderId="0" xfId="0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6" fontId="13" fillId="0" borderId="2" xfId="1" applyNumberFormat="1" applyFont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176" fontId="12" fillId="4" borderId="2" xfId="0" applyNumberFormat="1" applyFont="1" applyFill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 wrapText="1"/>
    </xf>
    <xf numFmtId="176" fontId="12" fillId="0" borderId="24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Border="1" applyAlignment="1">
      <alignment vertical="center" wrapText="1"/>
    </xf>
    <xf numFmtId="176" fontId="13" fillId="2" borderId="2" xfId="0" applyNumberFormat="1" applyFont="1" applyFill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176" fontId="12" fillId="0" borderId="2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176" fontId="13" fillId="2" borderId="2" xfId="1" applyNumberFormat="1" applyFont="1" applyFill="1" applyBorder="1" applyAlignment="1">
      <alignment horizontal="right" vertical="center" wrapText="1"/>
    </xf>
    <xf numFmtId="177" fontId="13" fillId="0" borderId="28" xfId="0" applyNumberFormat="1" applyFont="1" applyBorder="1" applyAlignment="1">
      <alignment horizontal="right" vertical="center" wrapText="1"/>
    </xf>
    <xf numFmtId="177" fontId="13" fillId="0" borderId="29" xfId="0" applyNumberFormat="1" applyFont="1" applyBorder="1" applyAlignment="1">
      <alignment horizontal="right" vertical="center" wrapText="1"/>
    </xf>
    <xf numFmtId="41" fontId="3" fillId="0" borderId="0" xfId="1" applyFont="1" applyBorder="1" applyAlignment="1">
      <alignment horizontal="left" vertical="center"/>
    </xf>
    <xf numFmtId="176" fontId="13" fillId="2" borderId="2" xfId="5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1" fontId="20" fillId="0" borderId="0" xfId="0" applyNumberFormat="1" applyFont="1" applyBorder="1" applyAlignment="1">
      <alignment horizontal="left" vertical="center"/>
    </xf>
    <xf numFmtId="41" fontId="20" fillId="0" borderId="0" xfId="1" applyNumberFormat="1" applyFont="1" applyBorder="1" applyAlignment="1">
      <alignment horizontal="left" vertical="center"/>
    </xf>
    <xf numFmtId="0" fontId="13" fillId="2" borderId="20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21" fillId="0" borderId="0" xfId="0" applyFont="1">
      <alignment vertical="center"/>
    </xf>
    <xf numFmtId="41" fontId="21" fillId="0" borderId="0" xfId="1" applyFo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28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13" fillId="0" borderId="2" xfId="1" applyNumberFormat="1" applyFont="1" applyFill="1" applyBorder="1" applyAlignment="1">
      <alignment horizontal="right" vertical="center" wrapText="1"/>
    </xf>
    <xf numFmtId="176" fontId="12" fillId="5" borderId="2" xfId="1" applyNumberFormat="1" applyFont="1" applyFill="1" applyBorder="1" applyAlignment="1">
      <alignment horizontal="right" vertical="center" wrapText="1"/>
    </xf>
    <xf numFmtId="176" fontId="12" fillId="5" borderId="2" xfId="0" applyNumberFormat="1" applyFont="1" applyFill="1" applyBorder="1" applyAlignment="1">
      <alignment horizontal="right" vertical="center"/>
    </xf>
    <xf numFmtId="176" fontId="13" fillId="5" borderId="2" xfId="1" applyNumberFormat="1" applyFont="1" applyFill="1" applyBorder="1" applyAlignment="1">
      <alignment horizontal="right" vertical="center" wrapText="1"/>
    </xf>
    <xf numFmtId="176" fontId="13" fillId="5" borderId="1" xfId="1" applyNumberFormat="1" applyFont="1" applyFill="1" applyBorder="1" applyAlignment="1">
      <alignment horizontal="right" vertical="center" wrapText="1"/>
    </xf>
    <xf numFmtId="177" fontId="13" fillId="0" borderId="30" xfId="0" applyNumberFormat="1" applyFont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176" fontId="13" fillId="0" borderId="3" xfId="1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13" fillId="2" borderId="24" xfId="5" applyNumberFormat="1" applyFont="1" applyFill="1" applyBorder="1" applyAlignment="1">
      <alignment horizontal="right"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76" fontId="12" fillId="5" borderId="2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176" fontId="13" fillId="0" borderId="43" xfId="0" applyNumberFormat="1" applyFont="1" applyBorder="1" applyAlignment="1">
      <alignment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3" fillId="2" borderId="24" xfId="0" applyNumberFormat="1" applyFont="1" applyFill="1" applyBorder="1" applyAlignment="1">
      <alignment horizontal="right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28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77" fontId="13" fillId="5" borderId="28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176" fontId="12" fillId="6" borderId="2" xfId="1" applyNumberFormat="1" applyFont="1" applyFill="1" applyBorder="1" applyAlignment="1">
      <alignment horizontal="right" vertical="center" wrapText="1"/>
    </xf>
    <xf numFmtId="176" fontId="12" fillId="6" borderId="2" xfId="0" applyNumberFormat="1" applyFont="1" applyFill="1" applyBorder="1" applyAlignment="1">
      <alignment horizontal="right" vertical="center"/>
    </xf>
    <xf numFmtId="177" fontId="13" fillId="6" borderId="28" xfId="0" applyNumberFormat="1" applyFont="1" applyFill="1" applyBorder="1" applyAlignment="1">
      <alignment horizontal="right" vertical="center" wrapText="1"/>
    </xf>
    <xf numFmtId="176" fontId="13" fillId="6" borderId="2" xfId="1" applyNumberFormat="1" applyFont="1" applyFill="1" applyBorder="1" applyAlignment="1">
      <alignment horizontal="right" vertical="center" wrapText="1"/>
    </xf>
    <xf numFmtId="176" fontId="13" fillId="6" borderId="1" xfId="1" applyNumberFormat="1" applyFont="1" applyFill="1" applyBorder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right" vertical="center"/>
    </xf>
    <xf numFmtId="176" fontId="13" fillId="6" borderId="24" xfId="1" applyNumberFormat="1" applyFont="1" applyFill="1" applyBorder="1" applyAlignment="1">
      <alignment horizontal="right" vertical="center" wrapText="1"/>
    </xf>
    <xf numFmtId="176" fontId="12" fillId="6" borderId="24" xfId="0" applyNumberFormat="1" applyFont="1" applyFill="1" applyBorder="1" applyAlignment="1">
      <alignment horizontal="right" vertical="center"/>
    </xf>
    <xf numFmtId="177" fontId="13" fillId="6" borderId="29" xfId="0" applyNumberFormat="1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176" fontId="13" fillId="5" borderId="2" xfId="0" applyNumberFormat="1" applyFont="1" applyFill="1" applyBorder="1" applyAlignment="1">
      <alignment horizontal="right" vertical="center" wrapText="1"/>
    </xf>
    <xf numFmtId="177" fontId="13" fillId="5" borderId="2" xfId="0" applyNumberFormat="1" applyFont="1" applyFill="1" applyBorder="1" applyAlignment="1">
      <alignment horizontal="right" vertical="center" wrapText="1"/>
    </xf>
    <xf numFmtId="0" fontId="12" fillId="5" borderId="19" xfId="0" applyFont="1" applyFill="1" applyBorder="1" applyAlignment="1">
      <alignment vertical="center" wrapText="1"/>
    </xf>
    <xf numFmtId="176" fontId="13" fillId="5" borderId="2" xfId="5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176" fontId="13" fillId="6" borderId="44" xfId="0" applyNumberFormat="1" applyFont="1" applyFill="1" applyBorder="1" applyAlignment="1">
      <alignment vertical="center" wrapText="1"/>
    </xf>
    <xf numFmtId="176" fontId="12" fillId="6" borderId="2" xfId="0" applyNumberFormat="1" applyFont="1" applyFill="1" applyBorder="1" applyAlignment="1">
      <alignment horizontal="right" vertical="center" wrapText="1"/>
    </xf>
    <xf numFmtId="176" fontId="13" fillId="5" borderId="16" xfId="0" applyNumberFormat="1" applyFont="1" applyFill="1" applyBorder="1" applyAlignment="1">
      <alignment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0" fillId="5" borderId="2" xfId="0" applyFill="1" applyBorder="1">
      <alignment vertical="center"/>
    </xf>
    <xf numFmtId="0" fontId="13" fillId="5" borderId="34" xfId="0" applyFont="1" applyFill="1" applyBorder="1" applyAlignment="1">
      <alignment horizontal="left" vertical="center" wrapText="1"/>
    </xf>
    <xf numFmtId="177" fontId="13" fillId="5" borderId="30" xfId="0" applyNumberFormat="1" applyFont="1" applyFill="1" applyBorder="1" applyAlignment="1">
      <alignment horizontal="right" vertical="center" wrapText="1"/>
    </xf>
    <xf numFmtId="176" fontId="10" fillId="7" borderId="2" xfId="0" applyNumberFormat="1" applyFont="1" applyFill="1" applyBorder="1" applyAlignment="1">
      <alignment horizontal="right" vertical="center"/>
    </xf>
    <xf numFmtId="177" fontId="18" fillId="7" borderId="2" xfId="0" applyNumberFormat="1" applyFont="1" applyFill="1" applyBorder="1" applyAlignment="1">
      <alignment horizontal="right" vertical="center" wrapText="1"/>
    </xf>
    <xf numFmtId="176" fontId="10" fillId="7" borderId="2" xfId="2" applyNumberFormat="1" applyFont="1" applyFill="1" applyBorder="1" applyAlignment="1">
      <alignment horizontal="right" vertical="center" wrapText="1"/>
    </xf>
    <xf numFmtId="177" fontId="13" fillId="7" borderId="28" xfId="0" applyNumberFormat="1" applyFont="1" applyFill="1" applyBorder="1" applyAlignment="1">
      <alignment horizontal="right" vertical="center" wrapText="1"/>
    </xf>
    <xf numFmtId="176" fontId="12" fillId="7" borderId="2" xfId="0" applyNumberFormat="1" applyFont="1" applyFill="1" applyBorder="1" applyAlignment="1">
      <alignment horizontal="right" vertical="center"/>
    </xf>
    <xf numFmtId="176" fontId="12" fillId="7" borderId="2" xfId="2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 wrapText="1"/>
    </xf>
    <xf numFmtId="177" fontId="13" fillId="6" borderId="3" xfId="0" applyNumberFormat="1" applyFont="1" applyFill="1" applyBorder="1" applyAlignment="1">
      <alignment horizontal="right" vertical="center" wrapText="1"/>
    </xf>
    <xf numFmtId="177" fontId="13" fillId="6" borderId="11" xfId="0" applyNumberFormat="1" applyFont="1" applyFill="1" applyBorder="1" applyAlignment="1">
      <alignment horizontal="right" vertical="center" wrapText="1"/>
    </xf>
    <xf numFmtId="177" fontId="13" fillId="6" borderId="1" xfId="0" applyNumberFormat="1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35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28" xfId="1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176" fontId="13" fillId="6" borderId="42" xfId="0" applyNumberFormat="1" applyFont="1" applyFill="1" applyBorder="1" applyAlignment="1">
      <alignment horizontal="right" vertical="center" wrapText="1"/>
    </xf>
    <xf numFmtId="176" fontId="13" fillId="6" borderId="11" xfId="0" applyNumberFormat="1" applyFont="1" applyFill="1" applyBorder="1" applyAlignment="1">
      <alignment horizontal="right" vertical="center" wrapText="1"/>
    </xf>
    <xf numFmtId="176" fontId="13" fillId="6" borderId="1" xfId="0" applyNumberFormat="1" applyFont="1" applyFill="1" applyBorder="1" applyAlignment="1">
      <alignment horizontal="right" vertical="center" wrapText="1"/>
    </xf>
    <xf numFmtId="176" fontId="12" fillId="6" borderId="3" xfId="0" applyNumberFormat="1" applyFont="1" applyFill="1" applyBorder="1" applyAlignment="1">
      <alignment horizontal="right" vertical="center" wrapText="1"/>
    </xf>
    <xf numFmtId="176" fontId="12" fillId="6" borderId="11" xfId="0" applyNumberFormat="1" applyFont="1" applyFill="1" applyBorder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right" vertical="center" wrapText="1"/>
    </xf>
    <xf numFmtId="0" fontId="10" fillId="7" borderId="1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76" fontId="13" fillId="6" borderId="3" xfId="0" applyNumberFormat="1" applyFont="1" applyFill="1" applyBorder="1" applyAlignment="1">
      <alignment horizontal="righ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left" vertical="center"/>
    </xf>
    <xf numFmtId="177" fontId="13" fillId="6" borderId="30" xfId="0" applyNumberFormat="1" applyFont="1" applyFill="1" applyBorder="1" applyAlignment="1">
      <alignment horizontal="right" vertical="center" wrapText="1"/>
    </xf>
    <xf numFmtId="177" fontId="13" fillId="6" borderId="32" xfId="0" applyNumberFormat="1" applyFont="1" applyFill="1" applyBorder="1" applyAlignment="1">
      <alignment horizontal="right" vertical="center" wrapText="1"/>
    </xf>
    <xf numFmtId="176" fontId="10" fillId="0" borderId="33" xfId="1" applyNumberFormat="1" applyFont="1" applyFill="1" applyBorder="1" applyAlignment="1">
      <alignment horizontal="center" vertical="center" wrapText="1"/>
    </xf>
    <xf numFmtId="176" fontId="10" fillId="0" borderId="32" xfId="1" applyNumberFormat="1" applyFont="1" applyFill="1" applyBorder="1" applyAlignment="1">
      <alignment horizontal="center" vertical="center" wrapText="1"/>
    </xf>
    <xf numFmtId="177" fontId="13" fillId="6" borderId="36" xfId="0" applyNumberFormat="1" applyFont="1" applyFill="1" applyBorder="1" applyAlignment="1">
      <alignment horizontal="right" vertical="center" wrapText="1"/>
    </xf>
    <xf numFmtId="176" fontId="10" fillId="0" borderId="18" xfId="1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10" fillId="0" borderId="31" xfId="1" applyNumberFormat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2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4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6" borderId="19" xfId="0" applyFont="1" applyFill="1" applyBorder="1" applyAlignment="1">
      <alignment horizontal="left" vertical="center" wrapText="1"/>
    </xf>
  </cellXfs>
  <cellStyles count="6">
    <cellStyle name="강조색2" xfId="2" builtinId="33"/>
    <cellStyle name="쉼표 [0]" xfId="1" builtinId="6"/>
    <cellStyle name="쉼표 [0] 2" xfId="4"/>
    <cellStyle name="표준" xfId="0" builtinId="0"/>
    <cellStyle name="표준 2 2" xfId="3"/>
    <cellStyle name="표준 2 3" xfId="5"/>
  </cellStyles>
  <dxfs count="0"/>
  <tableStyles count="0" defaultTableStyle="TableStyleMedium9" defaultPivotStyle="PivotStyleLight16"/>
  <colors>
    <mruColors>
      <color rgb="FFFFCCFF"/>
      <color rgb="FFFF99FF"/>
      <color rgb="FFFFFF66"/>
      <color rgb="FFFFFF99"/>
      <color rgb="FFFF66FF"/>
      <color rgb="FFFE82FE"/>
      <color rgb="FFFD35F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zoomScaleNormal="100" zoomScaleSheetLayoutView="50" workbookViewId="0">
      <selection activeCell="M30" sqref="M30"/>
    </sheetView>
  </sheetViews>
  <sheetFormatPr defaultRowHeight="13.5" x14ac:dyDescent="0.15"/>
  <cols>
    <col min="1" max="1" width="6.21875" style="55" customWidth="1"/>
    <col min="2" max="3" width="7.77734375" style="3" customWidth="1"/>
    <col min="4" max="4" width="18.109375" style="3" customWidth="1"/>
    <col min="5" max="5" width="15.6640625" style="3" customWidth="1"/>
    <col min="6" max="6" width="17.77734375" style="4" customWidth="1"/>
    <col min="7" max="7" width="15.77734375" style="3" customWidth="1"/>
    <col min="8" max="8" width="13.33203125" style="3" bestFit="1" customWidth="1"/>
    <col min="9" max="9" width="7.77734375" style="3" customWidth="1"/>
    <col min="10" max="10" width="7.77734375" style="5" customWidth="1"/>
    <col min="11" max="11" width="18.77734375" style="5" customWidth="1"/>
    <col min="12" max="12" width="16.44140625" style="5" customWidth="1"/>
    <col min="13" max="13" width="18.88671875" style="6" customWidth="1"/>
    <col min="14" max="14" width="20.6640625" style="7" bestFit="1" customWidth="1"/>
    <col min="15" max="15" width="12.77734375" style="7" customWidth="1"/>
    <col min="16" max="16" width="8.88671875" style="55"/>
    <col min="17" max="17" width="11.44140625" style="55" bestFit="1" customWidth="1"/>
    <col min="18" max="16384" width="8.88671875" style="55"/>
  </cols>
  <sheetData>
    <row r="1" spans="2:17" ht="29.25" customHeight="1" x14ac:dyDescent="0.15">
      <c r="B1" s="136" t="s">
        <v>97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7" ht="21.2" customHeight="1" x14ac:dyDescent="0.15">
      <c r="B2" s="83" t="s">
        <v>7</v>
      </c>
      <c r="C2" s="8"/>
      <c r="D2" s="8"/>
      <c r="E2" s="8"/>
      <c r="F2" s="8"/>
      <c r="G2" s="8"/>
      <c r="H2" s="8"/>
      <c r="I2" s="8"/>
      <c r="J2" s="8"/>
      <c r="K2" s="8"/>
      <c r="L2" s="83"/>
      <c r="M2" s="83"/>
      <c r="N2" s="83"/>
      <c r="O2" s="83"/>
    </row>
    <row r="3" spans="2:17" s="16" customFormat="1" ht="18" customHeight="1" thickBot="1" x14ac:dyDescent="0.2">
      <c r="B3" s="35" t="s">
        <v>47</v>
      </c>
      <c r="C3" s="14"/>
      <c r="D3" s="14"/>
      <c r="E3" s="14"/>
      <c r="F3" s="15"/>
      <c r="H3" s="17"/>
      <c r="I3" s="13"/>
      <c r="J3" s="14"/>
      <c r="K3" s="14"/>
      <c r="L3" s="18"/>
      <c r="M3" s="138" t="s">
        <v>99</v>
      </c>
      <c r="N3" s="138"/>
      <c r="O3" s="138"/>
    </row>
    <row r="4" spans="2:17" ht="22.5" x14ac:dyDescent="0.15">
      <c r="B4" s="139" t="s">
        <v>8</v>
      </c>
      <c r="C4" s="140"/>
      <c r="D4" s="140"/>
      <c r="E4" s="140"/>
      <c r="F4" s="140"/>
      <c r="G4" s="140"/>
      <c r="H4" s="140"/>
      <c r="I4" s="140" t="s">
        <v>9</v>
      </c>
      <c r="J4" s="140"/>
      <c r="K4" s="140"/>
      <c r="L4" s="140"/>
      <c r="M4" s="140"/>
      <c r="N4" s="140"/>
      <c r="O4" s="141"/>
    </row>
    <row r="5" spans="2:17" ht="18" customHeight="1" x14ac:dyDescent="0.15">
      <c r="B5" s="142" t="s">
        <v>5</v>
      </c>
      <c r="C5" s="143"/>
      <c r="D5" s="143"/>
      <c r="E5" s="144" t="s">
        <v>98</v>
      </c>
      <c r="F5" s="144" t="s">
        <v>82</v>
      </c>
      <c r="G5" s="144" t="s">
        <v>15</v>
      </c>
      <c r="H5" s="144"/>
      <c r="I5" s="143" t="s">
        <v>5</v>
      </c>
      <c r="J5" s="143"/>
      <c r="K5" s="143"/>
      <c r="L5" s="144" t="s">
        <v>98</v>
      </c>
      <c r="M5" s="144" t="s">
        <v>82</v>
      </c>
      <c r="N5" s="144" t="s">
        <v>15</v>
      </c>
      <c r="O5" s="145"/>
    </row>
    <row r="6" spans="2:17" ht="18" customHeight="1" x14ac:dyDescent="0.15">
      <c r="B6" s="23" t="s">
        <v>0</v>
      </c>
      <c r="C6" s="19" t="s">
        <v>1</v>
      </c>
      <c r="D6" s="19" t="s">
        <v>2</v>
      </c>
      <c r="E6" s="144"/>
      <c r="F6" s="144"/>
      <c r="G6" s="89" t="s">
        <v>16</v>
      </c>
      <c r="H6" s="89" t="s">
        <v>17</v>
      </c>
      <c r="I6" s="19" t="s">
        <v>0</v>
      </c>
      <c r="J6" s="19" t="s">
        <v>1</v>
      </c>
      <c r="K6" s="19" t="s">
        <v>2</v>
      </c>
      <c r="L6" s="144"/>
      <c r="M6" s="144"/>
      <c r="N6" s="89" t="s">
        <v>16</v>
      </c>
      <c r="O6" s="90" t="s">
        <v>17</v>
      </c>
    </row>
    <row r="7" spans="2:17" ht="18" customHeight="1" x14ac:dyDescent="0.15">
      <c r="B7" s="167" t="s">
        <v>6</v>
      </c>
      <c r="C7" s="168"/>
      <c r="D7" s="168"/>
      <c r="E7" s="124">
        <f>E8+E18+E26</f>
        <v>314600000</v>
      </c>
      <c r="F7" s="124">
        <f>F8+F18+F26</f>
        <v>313617235</v>
      </c>
      <c r="G7" s="124">
        <f>F7-E7</f>
        <v>-982765</v>
      </c>
      <c r="H7" s="125">
        <f>G7/E7*100</f>
        <v>-0.31238556897647807</v>
      </c>
      <c r="I7" s="168" t="s">
        <v>6</v>
      </c>
      <c r="J7" s="168"/>
      <c r="K7" s="168"/>
      <c r="L7" s="126">
        <f>L8+L31+L24+L34</f>
        <v>314600000</v>
      </c>
      <c r="M7" s="126">
        <f>M8+M31+M24+M34</f>
        <v>313617235</v>
      </c>
      <c r="N7" s="124">
        <f>M7-L7</f>
        <v>-982765</v>
      </c>
      <c r="O7" s="127">
        <f>N7/L7*100</f>
        <v>-0.31238556897647807</v>
      </c>
    </row>
    <row r="8" spans="2:17" ht="12.75" customHeight="1" x14ac:dyDescent="0.15">
      <c r="B8" s="169" t="s">
        <v>3</v>
      </c>
      <c r="C8" s="170"/>
      <c r="D8" s="171"/>
      <c r="E8" s="178">
        <f>E15</f>
        <v>313842000</v>
      </c>
      <c r="F8" s="178">
        <f>F15</f>
        <v>312865420</v>
      </c>
      <c r="G8" s="178">
        <f>F8-E8</f>
        <v>-976580</v>
      </c>
      <c r="H8" s="131" t="s">
        <v>30</v>
      </c>
      <c r="I8" s="134" t="s">
        <v>71</v>
      </c>
      <c r="J8" s="135"/>
      <c r="K8" s="135"/>
      <c r="L8" s="99">
        <f>L9+L14+L18</f>
        <v>302261000</v>
      </c>
      <c r="M8" s="99">
        <f>M9+M14+M18</f>
        <v>301284420</v>
      </c>
      <c r="N8" s="100">
        <f>M8-L8</f>
        <v>-976580</v>
      </c>
      <c r="O8" s="101" t="s">
        <v>30</v>
      </c>
    </row>
    <row r="9" spans="2:17" ht="12.75" customHeight="1" x14ac:dyDescent="0.15">
      <c r="B9" s="172"/>
      <c r="C9" s="173"/>
      <c r="D9" s="174"/>
      <c r="E9" s="162"/>
      <c r="F9" s="162"/>
      <c r="G9" s="162"/>
      <c r="H9" s="132"/>
      <c r="I9" s="115"/>
      <c r="J9" s="150" t="s">
        <v>50</v>
      </c>
      <c r="K9" s="151"/>
      <c r="L9" s="63">
        <f>SUM(L10:L13)</f>
        <v>292430000</v>
      </c>
      <c r="M9" s="63">
        <f>SUM(M10:M13)</f>
        <v>291453420</v>
      </c>
      <c r="N9" s="64">
        <f>M9-L9</f>
        <v>-976580</v>
      </c>
      <c r="O9" s="94" t="s">
        <v>30</v>
      </c>
    </row>
    <row r="10" spans="2:17" ht="12.75" customHeight="1" x14ac:dyDescent="0.15">
      <c r="B10" s="172"/>
      <c r="C10" s="173"/>
      <c r="D10" s="174"/>
      <c r="E10" s="162"/>
      <c r="F10" s="162"/>
      <c r="G10" s="162"/>
      <c r="H10" s="132"/>
      <c r="I10" s="11" t="s">
        <v>10</v>
      </c>
      <c r="J10" s="26"/>
      <c r="K10" s="52" t="s">
        <v>51</v>
      </c>
      <c r="L10" s="36">
        <v>245130910</v>
      </c>
      <c r="M10" s="36">
        <v>244403090</v>
      </c>
      <c r="N10" s="28">
        <f t="shared" ref="N10:N33" si="0">M10-L10</f>
        <v>-727820</v>
      </c>
      <c r="O10" s="37" t="s">
        <v>30</v>
      </c>
    </row>
    <row r="11" spans="2:17" ht="12.75" customHeight="1" x14ac:dyDescent="0.15">
      <c r="B11" s="172"/>
      <c r="C11" s="173"/>
      <c r="D11" s="174"/>
      <c r="E11" s="162"/>
      <c r="F11" s="162"/>
      <c r="G11" s="162"/>
      <c r="H11" s="132"/>
      <c r="I11" s="58"/>
      <c r="J11" s="46"/>
      <c r="K11" s="52" t="s">
        <v>75</v>
      </c>
      <c r="L11" s="36">
        <v>1398180</v>
      </c>
      <c r="M11" s="36">
        <v>1248180</v>
      </c>
      <c r="N11" s="28">
        <f t="shared" si="0"/>
        <v>-150000</v>
      </c>
      <c r="O11" s="37" t="s">
        <v>30</v>
      </c>
    </row>
    <row r="12" spans="2:17" ht="12.75" customHeight="1" x14ac:dyDescent="0.15">
      <c r="B12" s="172"/>
      <c r="C12" s="173"/>
      <c r="D12" s="174"/>
      <c r="E12" s="162"/>
      <c r="F12" s="162"/>
      <c r="G12" s="162"/>
      <c r="H12" s="132"/>
      <c r="I12" s="58"/>
      <c r="J12" s="46"/>
      <c r="K12" s="52" t="s">
        <v>52</v>
      </c>
      <c r="L12" s="36">
        <v>20442120</v>
      </c>
      <c r="M12" s="36">
        <v>20365610</v>
      </c>
      <c r="N12" s="28">
        <f t="shared" si="0"/>
        <v>-76510</v>
      </c>
      <c r="O12" s="37" t="s">
        <v>30</v>
      </c>
    </row>
    <row r="13" spans="2:17" ht="12.75" customHeight="1" x14ac:dyDescent="0.15">
      <c r="B13" s="172"/>
      <c r="C13" s="173"/>
      <c r="D13" s="174"/>
      <c r="E13" s="162"/>
      <c r="F13" s="162"/>
      <c r="G13" s="162"/>
      <c r="H13" s="132"/>
      <c r="I13" s="58"/>
      <c r="J13" s="46"/>
      <c r="K13" s="52" t="s">
        <v>53</v>
      </c>
      <c r="L13" s="36">
        <v>25458790</v>
      </c>
      <c r="M13" s="36">
        <v>25436540</v>
      </c>
      <c r="N13" s="28">
        <f t="shared" si="0"/>
        <v>-22250</v>
      </c>
      <c r="O13" s="37" t="s">
        <v>30</v>
      </c>
    </row>
    <row r="14" spans="2:17" ht="12.75" customHeight="1" x14ac:dyDescent="0.15">
      <c r="B14" s="175"/>
      <c r="C14" s="176"/>
      <c r="D14" s="177"/>
      <c r="E14" s="163"/>
      <c r="F14" s="163"/>
      <c r="G14" s="163"/>
      <c r="H14" s="133"/>
      <c r="I14" s="98"/>
      <c r="J14" s="146" t="s">
        <v>83</v>
      </c>
      <c r="K14" s="147"/>
      <c r="L14" s="65">
        <f>SUM(L15:L17)</f>
        <v>6985370</v>
      </c>
      <c r="M14" s="65">
        <f>SUM(M15:M17)</f>
        <v>6985370</v>
      </c>
      <c r="N14" s="64">
        <f t="shared" si="0"/>
        <v>0</v>
      </c>
      <c r="O14" s="94" t="s">
        <v>30</v>
      </c>
    </row>
    <row r="15" spans="2:17" ht="12.75" customHeight="1" x14ac:dyDescent="0.15">
      <c r="B15" s="108"/>
      <c r="C15" s="109" t="s">
        <v>41</v>
      </c>
      <c r="D15" s="110"/>
      <c r="E15" s="111">
        <f>SUM(E16:E17)</f>
        <v>313842000</v>
      </c>
      <c r="F15" s="111">
        <f>SUM(F16:F17)</f>
        <v>312865420</v>
      </c>
      <c r="G15" s="84">
        <f t="shared" ref="G15:G17" si="1">F15-E15</f>
        <v>-976580</v>
      </c>
      <c r="H15" s="112" t="s">
        <v>30</v>
      </c>
      <c r="I15" s="58"/>
      <c r="J15" s="46"/>
      <c r="K15" s="52" t="s">
        <v>55</v>
      </c>
      <c r="L15" s="62">
        <v>2831490</v>
      </c>
      <c r="M15" s="36">
        <v>2831490</v>
      </c>
      <c r="N15" s="28">
        <f t="shared" si="0"/>
        <v>0</v>
      </c>
      <c r="O15" s="37" t="s">
        <v>30</v>
      </c>
    </row>
    <row r="16" spans="2:17" ht="12.75" customHeight="1" x14ac:dyDescent="0.15">
      <c r="B16" s="57"/>
      <c r="C16" s="56"/>
      <c r="D16" s="10" t="s">
        <v>48</v>
      </c>
      <c r="E16" s="31">
        <v>313842000</v>
      </c>
      <c r="F16" s="31">
        <v>312865420</v>
      </c>
      <c r="G16" s="33">
        <f t="shared" si="1"/>
        <v>-976580</v>
      </c>
      <c r="H16" s="29" t="s">
        <v>30</v>
      </c>
      <c r="I16" s="58"/>
      <c r="J16" s="46"/>
      <c r="K16" s="52" t="s">
        <v>56</v>
      </c>
      <c r="L16" s="62">
        <v>3840000</v>
      </c>
      <c r="M16" s="36">
        <v>3840000</v>
      </c>
      <c r="N16" s="28">
        <f t="shared" si="0"/>
        <v>0</v>
      </c>
      <c r="O16" s="37"/>
      <c r="Q16" s="9"/>
    </row>
    <row r="17" spans="2:15" ht="15.75" customHeight="1" x14ac:dyDescent="0.15">
      <c r="B17" s="50"/>
      <c r="C17" s="56"/>
      <c r="D17" s="59" t="s">
        <v>73</v>
      </c>
      <c r="E17" s="31"/>
      <c r="F17" s="31"/>
      <c r="G17" s="33">
        <f t="shared" si="1"/>
        <v>0</v>
      </c>
      <c r="H17" s="29" t="s">
        <v>30</v>
      </c>
      <c r="I17" s="58"/>
      <c r="J17" s="46"/>
      <c r="K17" s="52" t="s">
        <v>57</v>
      </c>
      <c r="L17" s="62">
        <v>313880</v>
      </c>
      <c r="M17" s="36">
        <v>313880</v>
      </c>
      <c r="N17" s="28">
        <f t="shared" si="0"/>
        <v>0</v>
      </c>
      <c r="O17" s="37" t="s">
        <v>30</v>
      </c>
    </row>
    <row r="18" spans="2:15" ht="14.25" customHeight="1" x14ac:dyDescent="0.15">
      <c r="B18" s="152" t="s">
        <v>31</v>
      </c>
      <c r="C18" s="153"/>
      <c r="D18" s="154"/>
      <c r="E18" s="161">
        <f>E24</f>
        <v>751712</v>
      </c>
      <c r="F18" s="161">
        <f>F24</f>
        <v>751712</v>
      </c>
      <c r="G18" s="164">
        <f>F18-E18</f>
        <v>0</v>
      </c>
      <c r="H18" s="131" t="s">
        <v>49</v>
      </c>
      <c r="I18" s="98"/>
      <c r="J18" s="146" t="s">
        <v>84</v>
      </c>
      <c r="K18" s="147"/>
      <c r="L18" s="65">
        <f>SUM(L19:L23)</f>
        <v>2845630</v>
      </c>
      <c r="M18" s="65">
        <f>SUM(M19:M23)</f>
        <v>2845630</v>
      </c>
      <c r="N18" s="64">
        <f t="shared" si="0"/>
        <v>0</v>
      </c>
      <c r="O18" s="94"/>
    </row>
    <row r="19" spans="2:15" ht="12.75" customHeight="1" x14ac:dyDescent="0.15">
      <c r="B19" s="155"/>
      <c r="C19" s="156"/>
      <c r="D19" s="157"/>
      <c r="E19" s="162"/>
      <c r="F19" s="162"/>
      <c r="G19" s="165"/>
      <c r="H19" s="132"/>
      <c r="I19" s="58"/>
      <c r="J19" s="46"/>
      <c r="K19" s="25" t="s">
        <v>58</v>
      </c>
      <c r="L19" s="62">
        <v>1286120</v>
      </c>
      <c r="M19" s="22">
        <v>1286120</v>
      </c>
      <c r="N19" s="28">
        <f t="shared" si="0"/>
        <v>0</v>
      </c>
      <c r="O19" s="37" t="s">
        <v>30</v>
      </c>
    </row>
    <row r="20" spans="2:15" ht="12.75" customHeight="1" x14ac:dyDescent="0.15">
      <c r="B20" s="155"/>
      <c r="C20" s="156"/>
      <c r="D20" s="157"/>
      <c r="E20" s="162"/>
      <c r="F20" s="162"/>
      <c r="G20" s="165"/>
      <c r="H20" s="132"/>
      <c r="I20" s="58"/>
      <c r="J20" s="46"/>
      <c r="K20" s="25" t="s">
        <v>59</v>
      </c>
      <c r="L20" s="62">
        <v>600000</v>
      </c>
      <c r="M20" s="22">
        <v>600000</v>
      </c>
      <c r="N20" s="28">
        <f t="shared" si="0"/>
        <v>0</v>
      </c>
      <c r="O20" s="37" t="s">
        <v>30</v>
      </c>
    </row>
    <row r="21" spans="2:15" ht="12.75" customHeight="1" x14ac:dyDescent="0.15">
      <c r="B21" s="155"/>
      <c r="C21" s="156"/>
      <c r="D21" s="157"/>
      <c r="E21" s="162"/>
      <c r="F21" s="162"/>
      <c r="G21" s="165"/>
      <c r="H21" s="132"/>
      <c r="I21" s="58"/>
      <c r="J21" s="46"/>
      <c r="K21" s="25" t="s">
        <v>60</v>
      </c>
      <c r="L21" s="62"/>
      <c r="M21" s="22"/>
      <c r="N21" s="28">
        <f t="shared" si="0"/>
        <v>0</v>
      </c>
      <c r="O21" s="37" t="s">
        <v>30</v>
      </c>
    </row>
    <row r="22" spans="2:15" ht="12.75" customHeight="1" x14ac:dyDescent="0.15">
      <c r="B22" s="155"/>
      <c r="C22" s="156"/>
      <c r="D22" s="157"/>
      <c r="E22" s="162"/>
      <c r="F22" s="162"/>
      <c r="G22" s="165"/>
      <c r="H22" s="132"/>
      <c r="I22" s="58"/>
      <c r="J22" s="46"/>
      <c r="K22" s="25" t="s">
        <v>61</v>
      </c>
      <c r="L22" s="62">
        <v>600000</v>
      </c>
      <c r="M22" s="22">
        <v>600000</v>
      </c>
      <c r="N22" s="28">
        <f t="shared" si="0"/>
        <v>0</v>
      </c>
      <c r="O22" s="37" t="s">
        <v>30</v>
      </c>
    </row>
    <row r="23" spans="2:15" ht="12.75" customHeight="1" x14ac:dyDescent="0.15">
      <c r="B23" s="158"/>
      <c r="C23" s="159"/>
      <c r="D23" s="160"/>
      <c r="E23" s="163"/>
      <c r="F23" s="163"/>
      <c r="G23" s="166"/>
      <c r="H23" s="133"/>
      <c r="I23" s="58"/>
      <c r="J23" s="46"/>
      <c r="K23" s="25" t="s">
        <v>62</v>
      </c>
      <c r="L23" s="62">
        <v>359510</v>
      </c>
      <c r="M23" s="22">
        <v>359510</v>
      </c>
      <c r="N23" s="28">
        <f t="shared" si="0"/>
        <v>0</v>
      </c>
      <c r="O23" s="37" t="s">
        <v>30</v>
      </c>
    </row>
    <row r="24" spans="2:15" ht="12.75" customHeight="1" x14ac:dyDescent="0.15">
      <c r="B24" s="113"/>
      <c r="C24" s="130" t="s">
        <v>31</v>
      </c>
      <c r="D24" s="130"/>
      <c r="E24" s="111">
        <f>E25</f>
        <v>751712</v>
      </c>
      <c r="F24" s="111">
        <f>F25</f>
        <v>751712</v>
      </c>
      <c r="G24" s="84"/>
      <c r="H24" s="112"/>
      <c r="I24" s="179" t="s">
        <v>70</v>
      </c>
      <c r="J24" s="180"/>
      <c r="K24" s="181"/>
      <c r="L24" s="102">
        <f>SUM(L25:L30)</f>
        <v>11581000</v>
      </c>
      <c r="M24" s="102">
        <f>SUM(M25:M30)</f>
        <v>11581000</v>
      </c>
      <c r="N24" s="100"/>
      <c r="O24" s="101"/>
    </row>
    <row r="25" spans="2:15" ht="12.75" customHeight="1" x14ac:dyDescent="0.15">
      <c r="B25" s="148"/>
      <c r="C25" s="149"/>
      <c r="D25" s="82" t="s">
        <v>31</v>
      </c>
      <c r="E25" s="34">
        <v>751712</v>
      </c>
      <c r="F25" s="34">
        <v>751712</v>
      </c>
      <c r="G25" s="33">
        <f>F25-E25</f>
        <v>0</v>
      </c>
      <c r="H25" s="29" t="s">
        <v>49</v>
      </c>
      <c r="I25" s="58"/>
      <c r="J25" s="46"/>
      <c r="K25" s="91" t="s">
        <v>85</v>
      </c>
      <c r="L25" s="22">
        <v>1886177</v>
      </c>
      <c r="M25" s="22">
        <v>1886177</v>
      </c>
      <c r="N25" s="28">
        <f t="shared" si="0"/>
        <v>0</v>
      </c>
      <c r="O25" s="37" t="s">
        <v>30</v>
      </c>
    </row>
    <row r="26" spans="2:15" ht="12.75" customHeight="1" x14ac:dyDescent="0.15">
      <c r="B26" s="152" t="s">
        <v>4</v>
      </c>
      <c r="C26" s="153"/>
      <c r="D26" s="154"/>
      <c r="E26" s="178">
        <f>E32</f>
        <v>6288</v>
      </c>
      <c r="F26" s="178">
        <f>F32</f>
        <v>103</v>
      </c>
      <c r="G26" s="164">
        <f t="shared" ref="G26" si="2">F26-E26</f>
        <v>-6185</v>
      </c>
      <c r="H26" s="131" t="s">
        <v>30</v>
      </c>
      <c r="I26" s="58"/>
      <c r="J26" s="46"/>
      <c r="K26" s="91" t="s">
        <v>63</v>
      </c>
      <c r="L26" s="22">
        <v>7444823</v>
      </c>
      <c r="M26" s="22">
        <v>7444823</v>
      </c>
      <c r="N26" s="28">
        <f t="shared" si="0"/>
        <v>0</v>
      </c>
      <c r="O26" s="37" t="s">
        <v>30</v>
      </c>
    </row>
    <row r="27" spans="2:15" ht="12.75" customHeight="1" x14ac:dyDescent="0.15">
      <c r="B27" s="155"/>
      <c r="C27" s="156"/>
      <c r="D27" s="157"/>
      <c r="E27" s="162"/>
      <c r="F27" s="162"/>
      <c r="G27" s="165"/>
      <c r="H27" s="132"/>
      <c r="I27" s="58"/>
      <c r="J27" s="46"/>
      <c r="K27" s="91" t="s">
        <v>86</v>
      </c>
      <c r="L27" s="22">
        <v>500000</v>
      </c>
      <c r="M27" s="22">
        <v>500000</v>
      </c>
      <c r="N27" s="28">
        <f t="shared" si="0"/>
        <v>0</v>
      </c>
      <c r="O27" s="37" t="s">
        <v>30</v>
      </c>
    </row>
    <row r="28" spans="2:15" ht="12.75" customHeight="1" x14ac:dyDescent="0.15">
      <c r="B28" s="155"/>
      <c r="C28" s="156"/>
      <c r="D28" s="157"/>
      <c r="E28" s="162"/>
      <c r="F28" s="162"/>
      <c r="G28" s="165"/>
      <c r="H28" s="132"/>
      <c r="I28" s="58"/>
      <c r="J28" s="46"/>
      <c r="K28" s="25" t="s">
        <v>87</v>
      </c>
      <c r="L28" s="22">
        <v>0</v>
      </c>
      <c r="M28" s="22"/>
      <c r="N28" s="28">
        <f t="shared" si="0"/>
        <v>0</v>
      </c>
      <c r="O28" s="37"/>
    </row>
    <row r="29" spans="2:15" ht="12.75" customHeight="1" x14ac:dyDescent="0.15">
      <c r="B29" s="155"/>
      <c r="C29" s="156"/>
      <c r="D29" s="157"/>
      <c r="E29" s="162"/>
      <c r="F29" s="162"/>
      <c r="G29" s="165"/>
      <c r="H29" s="132"/>
      <c r="I29" s="58"/>
      <c r="J29" s="46"/>
      <c r="K29" s="25" t="s">
        <v>64</v>
      </c>
      <c r="L29" s="22">
        <v>1750000</v>
      </c>
      <c r="M29" s="22">
        <v>1750000</v>
      </c>
      <c r="N29" s="28">
        <f t="shared" si="0"/>
        <v>0</v>
      </c>
      <c r="O29" s="37" t="s">
        <v>30</v>
      </c>
    </row>
    <row r="30" spans="2:15" ht="14.25" customHeight="1" x14ac:dyDescent="0.15">
      <c r="B30" s="155"/>
      <c r="C30" s="156"/>
      <c r="D30" s="157"/>
      <c r="E30" s="162"/>
      <c r="F30" s="162"/>
      <c r="G30" s="165"/>
      <c r="H30" s="132"/>
      <c r="I30" s="58"/>
      <c r="J30" s="46"/>
      <c r="K30" s="25"/>
      <c r="L30" s="22"/>
      <c r="M30" s="22"/>
      <c r="N30" s="28">
        <f t="shared" si="0"/>
        <v>0</v>
      </c>
      <c r="O30" s="37" t="s">
        <v>30</v>
      </c>
    </row>
    <row r="31" spans="2:15" ht="12.75" customHeight="1" x14ac:dyDescent="0.15">
      <c r="B31" s="158"/>
      <c r="C31" s="159"/>
      <c r="D31" s="160"/>
      <c r="E31" s="163"/>
      <c r="F31" s="163"/>
      <c r="G31" s="166"/>
      <c r="H31" s="133"/>
      <c r="I31" s="182" t="s">
        <v>36</v>
      </c>
      <c r="J31" s="182"/>
      <c r="K31" s="182"/>
      <c r="L31" s="103">
        <f>L32</f>
        <v>758000</v>
      </c>
      <c r="M31" s="103">
        <f>M32</f>
        <v>751712</v>
      </c>
      <c r="N31" s="104">
        <f t="shared" si="0"/>
        <v>-6288</v>
      </c>
      <c r="O31" s="101" t="s">
        <v>30</v>
      </c>
    </row>
    <row r="32" spans="2:15" ht="12.75" customHeight="1" x14ac:dyDescent="0.15">
      <c r="B32" s="108"/>
      <c r="C32" s="183" t="s">
        <v>4</v>
      </c>
      <c r="D32" s="184"/>
      <c r="E32" s="114">
        <f>E33+E34</f>
        <v>6288</v>
      </c>
      <c r="F32" s="114">
        <f>F33+F34</f>
        <v>103</v>
      </c>
      <c r="G32" s="84">
        <f>F32-E32</f>
        <v>-6185</v>
      </c>
      <c r="H32" s="112" t="s">
        <v>30</v>
      </c>
      <c r="I32" s="116"/>
      <c r="J32" s="185" t="s">
        <v>36</v>
      </c>
      <c r="K32" s="185"/>
      <c r="L32" s="65">
        <f>L33</f>
        <v>758000</v>
      </c>
      <c r="M32" s="65">
        <f>M33</f>
        <v>751712</v>
      </c>
      <c r="N32" s="64">
        <f t="shared" si="0"/>
        <v>-6288</v>
      </c>
      <c r="O32" s="94" t="s">
        <v>30</v>
      </c>
    </row>
    <row r="33" spans="2:15" ht="12.75" customHeight="1" x14ac:dyDescent="0.15">
      <c r="B33" s="60"/>
      <c r="C33" s="61"/>
      <c r="D33" s="10" t="s">
        <v>74</v>
      </c>
      <c r="E33" s="40"/>
      <c r="F33" s="40"/>
      <c r="G33" s="33">
        <f>F33-E33</f>
        <v>0</v>
      </c>
      <c r="H33" s="29" t="s">
        <v>30</v>
      </c>
      <c r="I33" s="186"/>
      <c r="J33" s="187"/>
      <c r="K33" s="68" t="s">
        <v>37</v>
      </c>
      <c r="L33" s="69">
        <v>758000</v>
      </c>
      <c r="M33" s="69">
        <v>751712</v>
      </c>
      <c r="N33" s="28">
        <f t="shared" si="0"/>
        <v>-6288</v>
      </c>
      <c r="O33" s="37" t="s">
        <v>30</v>
      </c>
    </row>
    <row r="34" spans="2:15" ht="12.75" customHeight="1" thickBot="1" x14ac:dyDescent="0.2">
      <c r="B34" s="78"/>
      <c r="C34" s="79"/>
      <c r="D34" s="24" t="s">
        <v>11</v>
      </c>
      <c r="E34" s="80">
        <v>6288</v>
      </c>
      <c r="F34" s="80">
        <v>103</v>
      </c>
      <c r="G34" s="30">
        <f t="shared" ref="G34" si="3">F34-E34</f>
        <v>-6185</v>
      </c>
      <c r="H34" s="81" t="s">
        <v>30</v>
      </c>
      <c r="I34" s="188" t="s">
        <v>31</v>
      </c>
      <c r="J34" s="189"/>
      <c r="K34" s="190"/>
      <c r="L34" s="105"/>
      <c r="M34" s="105">
        <v>103</v>
      </c>
      <c r="N34" s="106"/>
      <c r="O34" s="107" t="s">
        <v>30</v>
      </c>
    </row>
    <row r="35" spans="2:15" ht="12.75" customHeight="1" x14ac:dyDescent="0.15"/>
    <row r="36" spans="2:15" ht="12.75" customHeight="1" x14ac:dyDescent="0.15"/>
    <row r="37" spans="2:15" ht="12.75" customHeight="1" x14ac:dyDescent="0.15"/>
    <row r="38" spans="2:15" ht="12.75" customHeight="1" x14ac:dyDescent="0.15"/>
    <row r="39" spans="2:15" ht="12.75" customHeight="1" x14ac:dyDescent="0.15"/>
    <row r="40" spans="2:15" ht="12.75" customHeight="1" x14ac:dyDescent="0.15"/>
    <row r="41" spans="2:15" ht="12.75" customHeight="1" x14ac:dyDescent="0.15"/>
    <row r="42" spans="2:15" ht="12.75" customHeight="1" x14ac:dyDescent="0.15"/>
    <row r="43" spans="2:15" ht="12.75" customHeight="1" x14ac:dyDescent="0.15"/>
    <row r="44" spans="2:15" ht="12.75" customHeight="1" x14ac:dyDescent="0.15"/>
    <row r="45" spans="2:15" ht="12.75" customHeight="1" x14ac:dyDescent="0.15"/>
    <row r="46" spans="2:15" ht="12.75" customHeight="1" x14ac:dyDescent="0.15"/>
    <row r="47" spans="2:15" ht="12.75" customHeight="1" x14ac:dyDescent="0.15"/>
    <row r="48" spans="2:15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2" customHeight="1" x14ac:dyDescent="0.15"/>
  </sheetData>
  <mergeCells count="41">
    <mergeCell ref="I31:K31"/>
    <mergeCell ref="C32:D32"/>
    <mergeCell ref="J32:K32"/>
    <mergeCell ref="I33:J33"/>
    <mergeCell ref="I34:K34"/>
    <mergeCell ref="B26:D31"/>
    <mergeCell ref="E26:E31"/>
    <mergeCell ref="F26:F31"/>
    <mergeCell ref="G26:G31"/>
    <mergeCell ref="H26:H31"/>
    <mergeCell ref="B25:C25"/>
    <mergeCell ref="J9:K9"/>
    <mergeCell ref="J14:K14"/>
    <mergeCell ref="M5:M6"/>
    <mergeCell ref="B18:D23"/>
    <mergeCell ref="E18:E23"/>
    <mergeCell ref="F18:F23"/>
    <mergeCell ref="G18:G23"/>
    <mergeCell ref="H18:H23"/>
    <mergeCell ref="B7:D7"/>
    <mergeCell ref="I7:K7"/>
    <mergeCell ref="B8:D14"/>
    <mergeCell ref="E8:E14"/>
    <mergeCell ref="F8:F14"/>
    <mergeCell ref="G8:G14"/>
    <mergeCell ref="I24:K24"/>
    <mergeCell ref="C24:D24"/>
    <mergeCell ref="H8:H14"/>
    <mergeCell ref="I8:K8"/>
    <mergeCell ref="B1:O1"/>
    <mergeCell ref="M3:O3"/>
    <mergeCell ref="B4:H4"/>
    <mergeCell ref="I4:O4"/>
    <mergeCell ref="B5:D5"/>
    <mergeCell ref="E5:E6"/>
    <mergeCell ref="F5:F6"/>
    <mergeCell ref="G5:H5"/>
    <mergeCell ref="I5:K5"/>
    <mergeCell ref="L5:L6"/>
    <mergeCell ref="N5:O5"/>
    <mergeCell ref="J18:K18"/>
  </mergeCells>
  <phoneticPr fontId="2" type="noConversion"/>
  <pageMargins left="0.87" right="0.49" top="0.81" bottom="0.32" header="0.31496062992125984" footer="0.19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zoomScaleNormal="100" zoomScaleSheetLayoutView="50" workbookViewId="0">
      <selection activeCell="M32" sqref="M32"/>
    </sheetView>
  </sheetViews>
  <sheetFormatPr defaultRowHeight="13.5" x14ac:dyDescent="0.15"/>
  <cols>
    <col min="1" max="1" width="6.21875" style="55" customWidth="1"/>
    <col min="2" max="3" width="7.77734375" style="3" customWidth="1"/>
    <col min="4" max="4" width="18.109375" style="3" customWidth="1"/>
    <col min="5" max="5" width="15.6640625" style="3" customWidth="1"/>
    <col min="6" max="6" width="17.77734375" style="4" customWidth="1"/>
    <col min="7" max="7" width="15.77734375" style="3" customWidth="1"/>
    <col min="8" max="8" width="13.33203125" style="3" bestFit="1" customWidth="1"/>
    <col min="9" max="9" width="7.77734375" style="3" customWidth="1"/>
    <col min="10" max="10" width="7.77734375" style="5" customWidth="1"/>
    <col min="11" max="11" width="18.77734375" style="5" customWidth="1"/>
    <col min="12" max="12" width="16.44140625" style="5" customWidth="1"/>
    <col min="13" max="13" width="18.88671875" style="6" customWidth="1"/>
    <col min="14" max="14" width="20.6640625" style="7" bestFit="1" customWidth="1"/>
    <col min="15" max="15" width="12.77734375" style="7" customWidth="1"/>
    <col min="16" max="16" width="8.88671875" style="55"/>
    <col min="17" max="17" width="11.44140625" style="55" bestFit="1" customWidth="1"/>
    <col min="18" max="16384" width="8.88671875" style="55"/>
  </cols>
  <sheetData>
    <row r="1" spans="2:17" ht="29.25" customHeight="1" x14ac:dyDescent="0.15">
      <c r="B1" s="136" t="s">
        <v>100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7" ht="21.2" customHeight="1" x14ac:dyDescent="0.15">
      <c r="B2" s="83" t="s">
        <v>7</v>
      </c>
      <c r="C2" s="8"/>
      <c r="D2" s="8"/>
      <c r="E2" s="8"/>
      <c r="F2" s="8"/>
      <c r="G2" s="8"/>
      <c r="H2" s="8"/>
      <c r="I2" s="8"/>
      <c r="J2" s="8"/>
      <c r="K2" s="8"/>
      <c r="L2" s="83"/>
      <c r="M2" s="83"/>
      <c r="N2" s="83"/>
      <c r="O2" s="83"/>
    </row>
    <row r="3" spans="2:17" s="16" customFormat="1" ht="18" customHeight="1" thickBot="1" x14ac:dyDescent="0.2">
      <c r="B3" s="35" t="s">
        <v>80</v>
      </c>
      <c r="C3" s="14"/>
      <c r="D3" s="14"/>
      <c r="E3" s="14"/>
      <c r="F3" s="15"/>
      <c r="H3" s="17"/>
      <c r="I3" s="13"/>
      <c r="J3" s="14"/>
      <c r="K3" s="14"/>
      <c r="L3" s="18"/>
      <c r="M3" s="138" t="s">
        <v>99</v>
      </c>
      <c r="N3" s="138"/>
      <c r="O3" s="138"/>
    </row>
    <row r="4" spans="2:17" ht="22.5" x14ac:dyDescent="0.15">
      <c r="B4" s="139" t="s">
        <v>8</v>
      </c>
      <c r="C4" s="140"/>
      <c r="D4" s="140"/>
      <c r="E4" s="140"/>
      <c r="F4" s="140"/>
      <c r="G4" s="140"/>
      <c r="H4" s="140"/>
      <c r="I4" s="140" t="s">
        <v>9</v>
      </c>
      <c r="J4" s="140"/>
      <c r="K4" s="140"/>
      <c r="L4" s="140"/>
      <c r="M4" s="140"/>
      <c r="N4" s="140"/>
      <c r="O4" s="141"/>
    </row>
    <row r="5" spans="2:17" ht="18" customHeight="1" x14ac:dyDescent="0.15">
      <c r="B5" s="142" t="s">
        <v>5</v>
      </c>
      <c r="C5" s="143"/>
      <c r="D5" s="143"/>
      <c r="E5" s="144" t="s">
        <v>94</v>
      </c>
      <c r="F5" s="144" t="s">
        <v>82</v>
      </c>
      <c r="G5" s="144" t="s">
        <v>15</v>
      </c>
      <c r="H5" s="144"/>
      <c r="I5" s="143" t="s">
        <v>5</v>
      </c>
      <c r="J5" s="143"/>
      <c r="K5" s="143"/>
      <c r="L5" s="144" t="s">
        <v>101</v>
      </c>
      <c r="M5" s="144" t="s">
        <v>82</v>
      </c>
      <c r="N5" s="144" t="s">
        <v>15</v>
      </c>
      <c r="O5" s="145"/>
    </row>
    <row r="6" spans="2:17" ht="18" customHeight="1" x14ac:dyDescent="0.15">
      <c r="B6" s="23" t="s">
        <v>0</v>
      </c>
      <c r="C6" s="19" t="s">
        <v>1</v>
      </c>
      <c r="D6" s="19" t="s">
        <v>2</v>
      </c>
      <c r="E6" s="144"/>
      <c r="F6" s="144"/>
      <c r="G6" s="89" t="s">
        <v>16</v>
      </c>
      <c r="H6" s="89" t="s">
        <v>17</v>
      </c>
      <c r="I6" s="19" t="s">
        <v>0</v>
      </c>
      <c r="J6" s="19" t="s">
        <v>1</v>
      </c>
      <c r="K6" s="19" t="s">
        <v>2</v>
      </c>
      <c r="L6" s="144"/>
      <c r="M6" s="144"/>
      <c r="N6" s="89" t="s">
        <v>16</v>
      </c>
      <c r="O6" s="90" t="s">
        <v>17</v>
      </c>
    </row>
    <row r="7" spans="2:17" ht="18" customHeight="1" x14ac:dyDescent="0.15">
      <c r="B7" s="167" t="s">
        <v>6</v>
      </c>
      <c r="C7" s="168"/>
      <c r="D7" s="168"/>
      <c r="E7" s="124">
        <f>E8+E17+E25</f>
        <v>3490000</v>
      </c>
      <c r="F7" s="124">
        <f>F8+F17+F25</f>
        <v>3400314</v>
      </c>
      <c r="G7" s="124">
        <f>F7-E7</f>
        <v>-89686</v>
      </c>
      <c r="H7" s="125">
        <f>G7/E7*100</f>
        <v>-2.5697994269340976</v>
      </c>
      <c r="I7" s="168" t="s">
        <v>6</v>
      </c>
      <c r="J7" s="168"/>
      <c r="K7" s="168"/>
      <c r="L7" s="126">
        <f>L8+L28+L31</f>
        <v>3490000</v>
      </c>
      <c r="M7" s="126">
        <f>M8+M28+M31</f>
        <v>3400314</v>
      </c>
      <c r="N7" s="124">
        <f>M7-L7</f>
        <v>-89686</v>
      </c>
      <c r="O7" s="127">
        <f>N7/L7*100</f>
        <v>-2.5697994269340976</v>
      </c>
    </row>
    <row r="8" spans="2:17" ht="12.75" customHeight="1" x14ac:dyDescent="0.15">
      <c r="B8" s="169" t="s">
        <v>3</v>
      </c>
      <c r="C8" s="170"/>
      <c r="D8" s="171"/>
      <c r="E8" s="178">
        <f>E14</f>
        <v>2400000</v>
      </c>
      <c r="F8" s="178">
        <f>F14</f>
        <v>2400000</v>
      </c>
      <c r="G8" s="178">
        <f>F8-E8</f>
        <v>0</v>
      </c>
      <c r="H8" s="131" t="s">
        <v>30</v>
      </c>
      <c r="I8" s="134" t="s">
        <v>33</v>
      </c>
      <c r="J8" s="135"/>
      <c r="K8" s="135"/>
      <c r="L8" s="99">
        <f>L9+L13</f>
        <v>3400000</v>
      </c>
      <c r="M8" s="99">
        <f>M9+M13</f>
        <v>3400000</v>
      </c>
      <c r="N8" s="100">
        <f>M8-L8</f>
        <v>0</v>
      </c>
      <c r="O8" s="101" t="s">
        <v>30</v>
      </c>
    </row>
    <row r="9" spans="2:17" ht="12.75" customHeight="1" x14ac:dyDescent="0.15">
      <c r="B9" s="172"/>
      <c r="C9" s="173"/>
      <c r="D9" s="174"/>
      <c r="E9" s="162"/>
      <c r="F9" s="162"/>
      <c r="G9" s="162"/>
      <c r="H9" s="132"/>
      <c r="I9" s="115"/>
      <c r="J9" s="150"/>
      <c r="K9" s="151"/>
      <c r="L9" s="63">
        <f>SUM(L10:L12)</f>
        <v>0</v>
      </c>
      <c r="M9" s="63">
        <f>SUM(M10:M12)</f>
        <v>0</v>
      </c>
      <c r="N9" s="64">
        <f>M9-L9</f>
        <v>0</v>
      </c>
      <c r="O9" s="94" t="s">
        <v>30</v>
      </c>
    </row>
    <row r="10" spans="2:17" ht="12.75" customHeight="1" x14ac:dyDescent="0.15">
      <c r="B10" s="172"/>
      <c r="C10" s="173"/>
      <c r="D10" s="174"/>
      <c r="E10" s="162"/>
      <c r="F10" s="162"/>
      <c r="G10" s="162"/>
      <c r="H10" s="132"/>
      <c r="I10" s="11" t="s">
        <v>10</v>
      </c>
      <c r="J10" s="26"/>
      <c r="K10" s="52"/>
      <c r="L10" s="36"/>
      <c r="M10" s="36"/>
      <c r="N10" s="28">
        <f t="shared" ref="N10:N30" si="0">M10-L10</f>
        <v>0</v>
      </c>
      <c r="O10" s="37" t="s">
        <v>30</v>
      </c>
    </row>
    <row r="11" spans="2:17" ht="12.75" customHeight="1" x14ac:dyDescent="0.15">
      <c r="B11" s="172"/>
      <c r="C11" s="173"/>
      <c r="D11" s="174"/>
      <c r="E11" s="162"/>
      <c r="F11" s="162"/>
      <c r="G11" s="162"/>
      <c r="H11" s="132"/>
      <c r="I11" s="58"/>
      <c r="J11" s="46"/>
      <c r="K11" s="52"/>
      <c r="L11" s="36"/>
      <c r="M11" s="36"/>
      <c r="N11" s="28">
        <f t="shared" si="0"/>
        <v>0</v>
      </c>
      <c r="O11" s="37" t="s">
        <v>30</v>
      </c>
    </row>
    <row r="12" spans="2:17" ht="12.75" customHeight="1" x14ac:dyDescent="0.15">
      <c r="B12" s="172"/>
      <c r="C12" s="173"/>
      <c r="D12" s="174"/>
      <c r="E12" s="162"/>
      <c r="F12" s="162"/>
      <c r="G12" s="162"/>
      <c r="H12" s="132"/>
      <c r="I12" s="58"/>
      <c r="J12" s="46"/>
      <c r="K12" s="52"/>
      <c r="L12" s="36"/>
      <c r="M12" s="36"/>
      <c r="N12" s="28">
        <f t="shared" si="0"/>
        <v>0</v>
      </c>
      <c r="O12" s="37" t="s">
        <v>30</v>
      </c>
    </row>
    <row r="13" spans="2:17" ht="12.75" customHeight="1" x14ac:dyDescent="0.15">
      <c r="B13" s="175"/>
      <c r="C13" s="176"/>
      <c r="D13" s="177"/>
      <c r="E13" s="163"/>
      <c r="F13" s="163"/>
      <c r="G13" s="163"/>
      <c r="H13" s="133"/>
      <c r="I13" s="98"/>
      <c r="J13" s="146" t="s">
        <v>91</v>
      </c>
      <c r="K13" s="147"/>
      <c r="L13" s="65">
        <f>SUM(L14:L27)</f>
        <v>3400000</v>
      </c>
      <c r="M13" s="65">
        <f>SUM(M14:M27)</f>
        <v>3400000</v>
      </c>
      <c r="N13" s="64">
        <f t="shared" si="0"/>
        <v>0</v>
      </c>
      <c r="O13" s="94" t="s">
        <v>30</v>
      </c>
    </row>
    <row r="14" spans="2:17" ht="12.75" customHeight="1" x14ac:dyDescent="0.15">
      <c r="B14" s="108"/>
      <c r="C14" s="109" t="s">
        <v>41</v>
      </c>
      <c r="D14" s="110"/>
      <c r="E14" s="111">
        <f>SUM(E15:E16)</f>
        <v>2400000</v>
      </c>
      <c r="F14" s="111">
        <f>SUM(F15:F16)</f>
        <v>2400000</v>
      </c>
      <c r="G14" s="84">
        <f t="shared" ref="G14:G16" si="1">F14-E14</f>
        <v>0</v>
      </c>
      <c r="H14" s="112" t="s">
        <v>30</v>
      </c>
      <c r="I14" s="58"/>
      <c r="J14" s="46"/>
      <c r="K14" s="25" t="s">
        <v>66</v>
      </c>
      <c r="L14" s="36">
        <v>2400000</v>
      </c>
      <c r="M14" s="36">
        <v>2400000</v>
      </c>
      <c r="N14" s="28">
        <f t="shared" si="0"/>
        <v>0</v>
      </c>
      <c r="O14" s="37" t="s">
        <v>30</v>
      </c>
    </row>
    <row r="15" spans="2:17" ht="12.75" customHeight="1" x14ac:dyDescent="0.15">
      <c r="B15" s="57"/>
      <c r="C15" s="56"/>
      <c r="D15" s="10" t="s">
        <v>65</v>
      </c>
      <c r="E15" s="31">
        <v>2400000</v>
      </c>
      <c r="F15" s="31">
        <v>2400000</v>
      </c>
      <c r="G15" s="33">
        <f t="shared" si="1"/>
        <v>0</v>
      </c>
      <c r="H15" s="29" t="s">
        <v>30</v>
      </c>
      <c r="I15" s="58"/>
      <c r="J15" s="46"/>
      <c r="K15" s="25" t="s">
        <v>90</v>
      </c>
      <c r="L15" s="36">
        <v>1000000</v>
      </c>
      <c r="M15" s="36">
        <v>1000000</v>
      </c>
      <c r="N15" s="28">
        <f t="shared" si="0"/>
        <v>0</v>
      </c>
      <c r="O15" s="37" t="s">
        <v>30</v>
      </c>
      <c r="Q15" s="9"/>
    </row>
    <row r="16" spans="2:17" ht="15.75" customHeight="1" x14ac:dyDescent="0.15">
      <c r="B16" s="50"/>
      <c r="C16" s="56"/>
      <c r="D16" s="59" t="s">
        <v>76</v>
      </c>
      <c r="E16" s="31">
        <v>0</v>
      </c>
      <c r="F16" s="31"/>
      <c r="G16" s="33">
        <f t="shared" si="1"/>
        <v>0</v>
      </c>
      <c r="H16" s="29" t="s">
        <v>30</v>
      </c>
      <c r="I16" s="58"/>
      <c r="J16" s="46"/>
      <c r="K16" s="52"/>
      <c r="L16" s="36"/>
      <c r="M16" s="36"/>
      <c r="N16" s="28">
        <f t="shared" si="0"/>
        <v>0</v>
      </c>
      <c r="O16" s="37" t="s">
        <v>30</v>
      </c>
    </row>
    <row r="17" spans="2:15" ht="14.25" customHeight="1" x14ac:dyDescent="0.15">
      <c r="B17" s="152" t="s">
        <v>31</v>
      </c>
      <c r="C17" s="153"/>
      <c r="D17" s="154"/>
      <c r="E17" s="161">
        <f>E22</f>
        <v>1000267</v>
      </c>
      <c r="F17" s="161">
        <f>F22</f>
        <v>1000267</v>
      </c>
      <c r="G17" s="164">
        <f>F17-E17</f>
        <v>0</v>
      </c>
      <c r="H17" s="131" t="s">
        <v>30</v>
      </c>
      <c r="I17" s="58"/>
      <c r="J17" s="46"/>
      <c r="K17" s="52"/>
      <c r="L17" s="22"/>
      <c r="M17" s="22"/>
      <c r="N17" s="28">
        <f t="shared" si="0"/>
        <v>0</v>
      </c>
      <c r="O17" s="37" t="s">
        <v>30</v>
      </c>
    </row>
    <row r="18" spans="2:15" ht="12.75" customHeight="1" x14ac:dyDescent="0.15">
      <c r="B18" s="155"/>
      <c r="C18" s="156"/>
      <c r="D18" s="157"/>
      <c r="E18" s="162"/>
      <c r="F18" s="162"/>
      <c r="G18" s="165"/>
      <c r="H18" s="132"/>
      <c r="I18" s="58"/>
      <c r="J18" s="46"/>
      <c r="K18" s="52"/>
      <c r="L18" s="22"/>
      <c r="M18" s="22"/>
      <c r="N18" s="28">
        <f t="shared" si="0"/>
        <v>0</v>
      </c>
      <c r="O18" s="37" t="s">
        <v>30</v>
      </c>
    </row>
    <row r="19" spans="2:15" ht="12.75" customHeight="1" x14ac:dyDescent="0.15">
      <c r="B19" s="155"/>
      <c r="C19" s="156"/>
      <c r="D19" s="157"/>
      <c r="E19" s="162"/>
      <c r="F19" s="162"/>
      <c r="G19" s="165"/>
      <c r="H19" s="132"/>
      <c r="I19" s="58"/>
      <c r="J19" s="46"/>
      <c r="K19" s="25"/>
      <c r="L19" s="22"/>
      <c r="M19" s="22"/>
      <c r="N19" s="28">
        <f t="shared" si="0"/>
        <v>0</v>
      </c>
      <c r="O19" s="37" t="s">
        <v>30</v>
      </c>
    </row>
    <row r="20" spans="2:15" ht="12.75" customHeight="1" x14ac:dyDescent="0.15">
      <c r="B20" s="155"/>
      <c r="C20" s="156"/>
      <c r="D20" s="157"/>
      <c r="E20" s="162"/>
      <c r="F20" s="162"/>
      <c r="G20" s="165"/>
      <c r="H20" s="132"/>
      <c r="I20" s="58"/>
      <c r="J20" s="46"/>
      <c r="K20" s="25"/>
      <c r="L20" s="22"/>
      <c r="M20" s="22"/>
      <c r="N20" s="28">
        <f t="shared" si="0"/>
        <v>0</v>
      </c>
      <c r="O20" s="37" t="s">
        <v>30</v>
      </c>
    </row>
    <row r="21" spans="2:15" ht="12.75" customHeight="1" x14ac:dyDescent="0.15">
      <c r="B21" s="158"/>
      <c r="C21" s="159"/>
      <c r="D21" s="160"/>
      <c r="E21" s="163"/>
      <c r="F21" s="163"/>
      <c r="G21" s="166"/>
      <c r="H21" s="133"/>
      <c r="I21" s="58"/>
      <c r="J21" s="46"/>
      <c r="K21" s="25"/>
      <c r="L21" s="22"/>
      <c r="M21" s="22"/>
      <c r="N21" s="28">
        <f t="shared" si="0"/>
        <v>0</v>
      </c>
      <c r="O21" s="37" t="s">
        <v>30</v>
      </c>
    </row>
    <row r="22" spans="2:15" ht="12.75" customHeight="1" x14ac:dyDescent="0.15">
      <c r="B22" s="113"/>
      <c r="C22" s="130" t="s">
        <v>31</v>
      </c>
      <c r="D22" s="130"/>
      <c r="E22" s="111">
        <f>E24+E23</f>
        <v>1000267</v>
      </c>
      <c r="F22" s="111">
        <f>F24+F23</f>
        <v>1000267</v>
      </c>
      <c r="G22" s="84">
        <f t="shared" ref="G22:G23" si="2">F22-E22</f>
        <v>0</v>
      </c>
      <c r="H22" s="112" t="s">
        <v>32</v>
      </c>
      <c r="I22" s="58"/>
      <c r="J22" s="46"/>
      <c r="K22" s="25"/>
      <c r="L22" s="22"/>
      <c r="M22" s="22"/>
      <c r="N22" s="28">
        <f t="shared" si="0"/>
        <v>0</v>
      </c>
      <c r="O22" s="37" t="s">
        <v>30</v>
      </c>
    </row>
    <row r="23" spans="2:15" ht="12.75" customHeight="1" x14ac:dyDescent="0.15">
      <c r="B23" s="73"/>
      <c r="C23" s="97"/>
      <c r="D23" s="96" t="s">
        <v>88</v>
      </c>
      <c r="E23" s="32">
        <v>1000000</v>
      </c>
      <c r="F23" s="32">
        <v>1000000</v>
      </c>
      <c r="G23" s="33">
        <f t="shared" si="2"/>
        <v>0</v>
      </c>
      <c r="H23" s="29" t="s">
        <v>32</v>
      </c>
      <c r="I23" s="58"/>
      <c r="J23" s="46"/>
      <c r="K23" s="25"/>
      <c r="L23" s="22"/>
      <c r="M23" s="22"/>
      <c r="N23" s="28">
        <f t="shared" si="0"/>
        <v>0</v>
      </c>
      <c r="O23" s="37" t="s">
        <v>30</v>
      </c>
    </row>
    <row r="24" spans="2:15" ht="12.75" customHeight="1" x14ac:dyDescent="0.15">
      <c r="B24" s="148"/>
      <c r="C24" s="149"/>
      <c r="D24" s="82" t="s">
        <v>89</v>
      </c>
      <c r="E24" s="34">
        <v>267</v>
      </c>
      <c r="F24" s="34">
        <v>267</v>
      </c>
      <c r="G24" s="33">
        <f>F24-E24</f>
        <v>0</v>
      </c>
      <c r="H24" s="29" t="s">
        <v>46</v>
      </c>
      <c r="I24" s="58"/>
      <c r="J24" s="46"/>
      <c r="K24" s="25"/>
      <c r="L24" s="36"/>
      <c r="M24" s="22"/>
      <c r="N24" s="28">
        <f t="shared" si="0"/>
        <v>0</v>
      </c>
      <c r="O24" s="37" t="s">
        <v>30</v>
      </c>
    </row>
    <row r="25" spans="2:15" ht="12.75" customHeight="1" x14ac:dyDescent="0.15">
      <c r="B25" s="152" t="s">
        <v>4</v>
      </c>
      <c r="C25" s="153"/>
      <c r="D25" s="154"/>
      <c r="E25" s="178">
        <f>E29</f>
        <v>89733</v>
      </c>
      <c r="F25" s="178">
        <f>F29</f>
        <v>47</v>
      </c>
      <c r="G25" s="164">
        <f t="shared" ref="G25" si="3">F25-E25</f>
        <v>-89686</v>
      </c>
      <c r="H25" s="131" t="s">
        <v>30</v>
      </c>
      <c r="I25" s="58"/>
      <c r="J25" s="46"/>
      <c r="K25" s="25"/>
      <c r="L25" s="36"/>
      <c r="M25" s="22"/>
      <c r="N25" s="28">
        <f t="shared" si="0"/>
        <v>0</v>
      </c>
      <c r="O25" s="37" t="s">
        <v>30</v>
      </c>
    </row>
    <row r="26" spans="2:15" ht="12.75" customHeight="1" x14ac:dyDescent="0.15">
      <c r="B26" s="155"/>
      <c r="C26" s="156"/>
      <c r="D26" s="157"/>
      <c r="E26" s="162"/>
      <c r="F26" s="162"/>
      <c r="G26" s="165"/>
      <c r="H26" s="132"/>
      <c r="I26" s="58"/>
      <c r="J26" s="46"/>
      <c r="K26" s="25"/>
      <c r="L26" s="22"/>
      <c r="M26" s="22"/>
      <c r="N26" s="28">
        <f t="shared" si="0"/>
        <v>0</v>
      </c>
      <c r="O26" s="37" t="s">
        <v>30</v>
      </c>
    </row>
    <row r="27" spans="2:15" ht="12.75" customHeight="1" x14ac:dyDescent="0.15">
      <c r="B27" s="155"/>
      <c r="C27" s="156"/>
      <c r="D27" s="157"/>
      <c r="E27" s="162"/>
      <c r="F27" s="162"/>
      <c r="G27" s="165"/>
      <c r="H27" s="132"/>
      <c r="I27" s="12"/>
      <c r="J27" s="27"/>
      <c r="K27" s="25"/>
      <c r="L27" s="22"/>
      <c r="M27" s="22"/>
      <c r="N27" s="28">
        <f t="shared" si="0"/>
        <v>0</v>
      </c>
      <c r="O27" s="37" t="s">
        <v>30</v>
      </c>
    </row>
    <row r="28" spans="2:15" ht="12.75" customHeight="1" x14ac:dyDescent="0.15">
      <c r="B28" s="158"/>
      <c r="C28" s="159"/>
      <c r="D28" s="160"/>
      <c r="E28" s="163"/>
      <c r="F28" s="163"/>
      <c r="G28" s="166"/>
      <c r="H28" s="133"/>
      <c r="I28" s="182" t="s">
        <v>36</v>
      </c>
      <c r="J28" s="182"/>
      <c r="K28" s="182"/>
      <c r="L28" s="103">
        <f>L29</f>
        <v>90000</v>
      </c>
      <c r="M28" s="103">
        <f>M29</f>
        <v>267</v>
      </c>
      <c r="N28" s="104">
        <f t="shared" si="0"/>
        <v>-89733</v>
      </c>
      <c r="O28" s="101" t="s">
        <v>30</v>
      </c>
    </row>
    <row r="29" spans="2:15" ht="14.25" customHeight="1" x14ac:dyDescent="0.15">
      <c r="B29" s="108"/>
      <c r="C29" s="183" t="s">
        <v>4</v>
      </c>
      <c r="D29" s="184"/>
      <c r="E29" s="114">
        <f>E30+E31</f>
        <v>89733</v>
      </c>
      <c r="F29" s="114">
        <f>F30+F31</f>
        <v>47</v>
      </c>
      <c r="G29" s="84">
        <f>F29-E29</f>
        <v>-89686</v>
      </c>
      <c r="H29" s="112" t="s">
        <v>30</v>
      </c>
      <c r="I29" s="116"/>
      <c r="J29" s="185" t="s">
        <v>36</v>
      </c>
      <c r="K29" s="185"/>
      <c r="L29" s="65">
        <f>L30</f>
        <v>90000</v>
      </c>
      <c r="M29" s="65">
        <f>M30</f>
        <v>267</v>
      </c>
      <c r="N29" s="64">
        <f t="shared" si="0"/>
        <v>-89733</v>
      </c>
      <c r="O29" s="94" t="s">
        <v>30</v>
      </c>
    </row>
    <row r="30" spans="2:15" ht="12.75" customHeight="1" x14ac:dyDescent="0.15">
      <c r="B30" s="60"/>
      <c r="C30" s="61"/>
      <c r="D30" s="10" t="s">
        <v>12</v>
      </c>
      <c r="E30" s="40"/>
      <c r="F30" s="40">
        <v>0</v>
      </c>
      <c r="G30" s="33">
        <f>F30-E30</f>
        <v>0</v>
      </c>
      <c r="H30" s="29" t="s">
        <v>30</v>
      </c>
      <c r="I30" s="186"/>
      <c r="J30" s="187"/>
      <c r="K30" s="68" t="s">
        <v>37</v>
      </c>
      <c r="L30" s="69">
        <v>90000</v>
      </c>
      <c r="M30" s="69">
        <v>267</v>
      </c>
      <c r="N30" s="28">
        <f t="shared" si="0"/>
        <v>-89733</v>
      </c>
      <c r="O30" s="37" t="s">
        <v>30</v>
      </c>
    </row>
    <row r="31" spans="2:15" ht="12.75" customHeight="1" thickBot="1" x14ac:dyDescent="0.2">
      <c r="B31" s="78"/>
      <c r="C31" s="79"/>
      <c r="D31" s="24" t="s">
        <v>11</v>
      </c>
      <c r="E31" s="80">
        <v>89733</v>
      </c>
      <c r="F31" s="80">
        <v>47</v>
      </c>
      <c r="G31" s="30">
        <f t="shared" ref="G31" si="4">F31-E31</f>
        <v>-89686</v>
      </c>
      <c r="H31" s="81" t="s">
        <v>30</v>
      </c>
      <c r="I31" s="188" t="s">
        <v>31</v>
      </c>
      <c r="J31" s="189"/>
      <c r="K31" s="190"/>
      <c r="L31" s="105"/>
      <c r="M31" s="105">
        <v>47</v>
      </c>
      <c r="N31" s="106"/>
      <c r="O31" s="107" t="s">
        <v>30</v>
      </c>
    </row>
    <row r="32" spans="2:15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2" customHeight="1" x14ac:dyDescent="0.15"/>
  </sheetData>
  <mergeCells count="39">
    <mergeCell ref="I31:K31"/>
    <mergeCell ref="C22:D22"/>
    <mergeCell ref="B24:C24"/>
    <mergeCell ref="I28:K28"/>
    <mergeCell ref="C29:D29"/>
    <mergeCell ref="J29:K29"/>
    <mergeCell ref="I30:J30"/>
    <mergeCell ref="B25:D28"/>
    <mergeCell ref="E25:E28"/>
    <mergeCell ref="F25:F28"/>
    <mergeCell ref="G25:G28"/>
    <mergeCell ref="H25:H28"/>
    <mergeCell ref="B17:D21"/>
    <mergeCell ref="E17:E21"/>
    <mergeCell ref="F17:F21"/>
    <mergeCell ref="G17:G21"/>
    <mergeCell ref="H17:H21"/>
    <mergeCell ref="F8:F13"/>
    <mergeCell ref="G8:G13"/>
    <mergeCell ref="H8:H13"/>
    <mergeCell ref="I8:K8"/>
    <mergeCell ref="J9:K9"/>
    <mergeCell ref="J13:K13"/>
    <mergeCell ref="B7:D7"/>
    <mergeCell ref="I7:K7"/>
    <mergeCell ref="B8:D13"/>
    <mergeCell ref="B1:O1"/>
    <mergeCell ref="M3:O3"/>
    <mergeCell ref="B4:H4"/>
    <mergeCell ref="I4:O4"/>
    <mergeCell ref="B5:D5"/>
    <mergeCell ref="E5:E6"/>
    <mergeCell ref="F5:F6"/>
    <mergeCell ref="G5:H5"/>
    <mergeCell ref="I5:K5"/>
    <mergeCell ref="L5:L6"/>
    <mergeCell ref="M5:M6"/>
    <mergeCell ref="N5:O5"/>
    <mergeCell ref="E8:E13"/>
  </mergeCells>
  <phoneticPr fontId="2" type="noConversion"/>
  <pageMargins left="0.87" right="0.49" top="0.81" bottom="0.32" header="0.31496062992125984" footer="0.19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Normal="100" zoomScaleSheetLayoutView="50" workbookViewId="0">
      <selection activeCell="K37" sqref="K37"/>
    </sheetView>
  </sheetViews>
  <sheetFormatPr defaultRowHeight="13.5" x14ac:dyDescent="0.15"/>
  <cols>
    <col min="1" max="1" width="6.21875" style="55" customWidth="1"/>
    <col min="2" max="3" width="7.77734375" style="3" customWidth="1"/>
    <col min="4" max="4" width="18.109375" style="3" customWidth="1"/>
    <col min="5" max="5" width="15.6640625" style="3" customWidth="1"/>
    <col min="6" max="6" width="17.77734375" style="4" customWidth="1"/>
    <col min="7" max="7" width="15.77734375" style="3" customWidth="1"/>
    <col min="8" max="8" width="13.33203125" style="3" bestFit="1" customWidth="1"/>
    <col min="9" max="9" width="7.77734375" style="3" customWidth="1"/>
    <col min="10" max="10" width="7.77734375" style="5" customWidth="1"/>
    <col min="11" max="11" width="18.77734375" style="5" customWidth="1"/>
    <col min="12" max="12" width="16.44140625" style="5" customWidth="1"/>
    <col min="13" max="13" width="18.88671875" style="6" customWidth="1"/>
    <col min="14" max="14" width="20.6640625" style="7" bestFit="1" customWidth="1"/>
    <col min="15" max="15" width="12.77734375" style="7" customWidth="1"/>
    <col min="17" max="17" width="11.44140625" bestFit="1" customWidth="1"/>
  </cols>
  <sheetData>
    <row r="1" spans="2:17" ht="29.25" customHeight="1" x14ac:dyDescent="0.15">
      <c r="B1" s="136" t="s">
        <v>93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7" ht="21.2" customHeight="1" x14ac:dyDescent="0.15">
      <c r="B2" s="83" t="s">
        <v>7</v>
      </c>
      <c r="C2" s="8"/>
      <c r="D2" s="8"/>
      <c r="E2" s="8"/>
      <c r="F2" s="8"/>
      <c r="G2" s="8"/>
      <c r="H2" s="8"/>
      <c r="I2" s="8"/>
      <c r="J2" s="8"/>
      <c r="K2" s="8"/>
      <c r="L2" s="83"/>
      <c r="M2" s="83"/>
      <c r="N2" s="83"/>
      <c r="O2" s="83"/>
    </row>
    <row r="3" spans="2:17" s="16" customFormat="1" ht="18" customHeight="1" thickBot="1" x14ac:dyDescent="0.2">
      <c r="B3" s="35" t="s">
        <v>13</v>
      </c>
      <c r="C3" s="14"/>
      <c r="D3" s="14"/>
      <c r="E3" s="14"/>
      <c r="F3" s="15"/>
      <c r="H3" s="17"/>
      <c r="I3" s="13"/>
      <c r="J3" s="14"/>
      <c r="K3" s="14"/>
      <c r="L3" s="18"/>
      <c r="M3" s="138" t="s">
        <v>96</v>
      </c>
      <c r="N3" s="138"/>
      <c r="O3" s="138"/>
    </row>
    <row r="4" spans="2:17" ht="22.5" x14ac:dyDescent="0.15">
      <c r="B4" s="139" t="s">
        <v>8</v>
      </c>
      <c r="C4" s="140"/>
      <c r="D4" s="140"/>
      <c r="E4" s="140"/>
      <c r="F4" s="140"/>
      <c r="G4" s="140"/>
      <c r="H4" s="140"/>
      <c r="I4" s="140" t="s">
        <v>9</v>
      </c>
      <c r="J4" s="140"/>
      <c r="K4" s="140"/>
      <c r="L4" s="140"/>
      <c r="M4" s="140"/>
      <c r="N4" s="140"/>
      <c r="O4" s="141"/>
    </row>
    <row r="5" spans="2:17" ht="18" customHeight="1" x14ac:dyDescent="0.15">
      <c r="B5" s="142" t="s">
        <v>5</v>
      </c>
      <c r="C5" s="143"/>
      <c r="D5" s="143"/>
      <c r="E5" s="144" t="s">
        <v>94</v>
      </c>
      <c r="F5" s="144" t="s">
        <v>82</v>
      </c>
      <c r="G5" s="144" t="s">
        <v>15</v>
      </c>
      <c r="H5" s="144"/>
      <c r="I5" s="143" t="s">
        <v>14</v>
      </c>
      <c r="J5" s="143"/>
      <c r="K5" s="143"/>
      <c r="L5" s="144" t="s">
        <v>95</v>
      </c>
      <c r="M5" s="144" t="s">
        <v>82</v>
      </c>
      <c r="N5" s="144" t="s">
        <v>15</v>
      </c>
      <c r="O5" s="145"/>
    </row>
    <row r="6" spans="2:17" ht="18" customHeight="1" x14ac:dyDescent="0.15">
      <c r="B6" s="23" t="s">
        <v>0</v>
      </c>
      <c r="C6" s="19" t="s">
        <v>1</v>
      </c>
      <c r="D6" s="19" t="s">
        <v>2</v>
      </c>
      <c r="E6" s="144"/>
      <c r="F6" s="144"/>
      <c r="G6" s="53" t="s">
        <v>16</v>
      </c>
      <c r="H6" s="53" t="s">
        <v>17</v>
      </c>
      <c r="I6" s="19" t="s">
        <v>0</v>
      </c>
      <c r="J6" s="19" t="s">
        <v>1</v>
      </c>
      <c r="K6" s="19" t="s">
        <v>2</v>
      </c>
      <c r="L6" s="144"/>
      <c r="M6" s="144"/>
      <c r="N6" s="53" t="s">
        <v>16</v>
      </c>
      <c r="O6" s="54" t="s">
        <v>17</v>
      </c>
    </row>
    <row r="7" spans="2:17" ht="18" customHeight="1" x14ac:dyDescent="0.15">
      <c r="B7" s="167" t="s">
        <v>6</v>
      </c>
      <c r="C7" s="168"/>
      <c r="D7" s="168"/>
      <c r="E7" s="124">
        <f>E8+E19+E27</f>
        <v>318090000</v>
      </c>
      <c r="F7" s="124">
        <f>F8+F19+F27</f>
        <v>317017549</v>
      </c>
      <c r="G7" s="124">
        <f>F7-E7</f>
        <v>-1072451</v>
      </c>
      <c r="H7" s="125">
        <f>G7/E7*100</f>
        <v>-0.3371533213870288</v>
      </c>
      <c r="I7" s="168" t="s">
        <v>6</v>
      </c>
      <c r="J7" s="168"/>
      <c r="K7" s="168"/>
      <c r="L7" s="126">
        <f>L8+L31+L25+L34</f>
        <v>318090000</v>
      </c>
      <c r="M7" s="126">
        <f>M8+M31+M25+M34</f>
        <v>317017549</v>
      </c>
      <c r="N7" s="124">
        <f>M7-L7</f>
        <v>-1072451</v>
      </c>
      <c r="O7" s="127">
        <f>N7/L7*100</f>
        <v>-0.3371533213870288</v>
      </c>
    </row>
    <row r="8" spans="2:17" ht="12.75" customHeight="1" x14ac:dyDescent="0.15">
      <c r="B8" s="169" t="s">
        <v>3</v>
      </c>
      <c r="C8" s="170"/>
      <c r="D8" s="171"/>
      <c r="E8" s="178">
        <f>E15</f>
        <v>316242000</v>
      </c>
      <c r="F8" s="178">
        <f>F15</f>
        <v>315265420</v>
      </c>
      <c r="G8" s="178">
        <f>F8-E8</f>
        <v>-976580</v>
      </c>
      <c r="H8" s="131">
        <f>F8/E8*100</f>
        <v>99.691192188260885</v>
      </c>
      <c r="I8" s="134" t="s">
        <v>54</v>
      </c>
      <c r="J8" s="135"/>
      <c r="K8" s="135"/>
      <c r="L8" s="99">
        <f>L9+L14+L19</f>
        <v>305661000</v>
      </c>
      <c r="M8" s="99">
        <f>M9+M19+M14</f>
        <v>304684420</v>
      </c>
      <c r="N8" s="100">
        <f>M8-L8</f>
        <v>-976580</v>
      </c>
      <c r="O8" s="101">
        <f t="shared" ref="O8:O33" si="0">N8/L8*100</f>
        <v>-0.31949774423299016</v>
      </c>
    </row>
    <row r="9" spans="2:17" ht="12.75" customHeight="1" x14ac:dyDescent="0.15">
      <c r="B9" s="172"/>
      <c r="C9" s="173"/>
      <c r="D9" s="174"/>
      <c r="E9" s="162"/>
      <c r="F9" s="162"/>
      <c r="G9" s="162"/>
      <c r="H9" s="132"/>
      <c r="I9" s="115"/>
      <c r="J9" s="150" t="s">
        <v>69</v>
      </c>
      <c r="K9" s="151"/>
      <c r="L9" s="63">
        <f>SUM(L10:L13)</f>
        <v>292430000</v>
      </c>
      <c r="M9" s="63">
        <f>SUM(M10:M13)</f>
        <v>291453420</v>
      </c>
      <c r="N9" s="64">
        <f>M9-L9</f>
        <v>-976580</v>
      </c>
      <c r="O9" s="94">
        <f t="shared" si="0"/>
        <v>-0.33395342475122253</v>
      </c>
    </row>
    <row r="10" spans="2:17" ht="12.75" customHeight="1" x14ac:dyDescent="0.15">
      <c r="B10" s="172"/>
      <c r="C10" s="173"/>
      <c r="D10" s="174"/>
      <c r="E10" s="162"/>
      <c r="F10" s="162"/>
      <c r="G10" s="162"/>
      <c r="H10" s="132"/>
      <c r="I10" s="11" t="s">
        <v>10</v>
      </c>
      <c r="J10" s="26"/>
      <c r="K10" s="52" t="str">
        <f>보조금!K10</f>
        <v>급여</v>
      </c>
      <c r="L10" s="36">
        <f>보조금!L10</f>
        <v>245130910</v>
      </c>
      <c r="M10" s="36">
        <f>보조금!M10</f>
        <v>244403090</v>
      </c>
      <c r="N10" s="28">
        <f t="shared" ref="N10:N30" si="1">M10-L10</f>
        <v>-727820</v>
      </c>
      <c r="O10" s="37">
        <f t="shared" si="0"/>
        <v>-0.29691074046924559</v>
      </c>
    </row>
    <row r="11" spans="2:17" ht="12.75" customHeight="1" x14ac:dyDescent="0.15">
      <c r="B11" s="172"/>
      <c r="C11" s="173"/>
      <c r="D11" s="174"/>
      <c r="E11" s="162"/>
      <c r="F11" s="162"/>
      <c r="G11" s="162"/>
      <c r="H11" s="132"/>
      <c r="I11" s="58"/>
      <c r="J11" s="46"/>
      <c r="K11" s="52" t="str">
        <f>보조금!K11</f>
        <v>제수당</v>
      </c>
      <c r="L11" s="36">
        <f>보조금!L11</f>
        <v>1398180</v>
      </c>
      <c r="M11" s="36">
        <f>보조금!M11</f>
        <v>1248180</v>
      </c>
      <c r="N11" s="28">
        <f t="shared" si="1"/>
        <v>-150000</v>
      </c>
      <c r="O11" s="37" t="s">
        <v>92</v>
      </c>
    </row>
    <row r="12" spans="2:17" s="55" customFormat="1" ht="12.75" customHeight="1" x14ac:dyDescent="0.15">
      <c r="B12" s="172"/>
      <c r="C12" s="173"/>
      <c r="D12" s="174"/>
      <c r="E12" s="162"/>
      <c r="F12" s="162"/>
      <c r="G12" s="162"/>
      <c r="H12" s="132"/>
      <c r="I12" s="58"/>
      <c r="J12" s="46"/>
      <c r="K12" s="52" t="str">
        <f>보조금!K12</f>
        <v>퇴직연금</v>
      </c>
      <c r="L12" s="36">
        <f>보조금!L12</f>
        <v>20442120</v>
      </c>
      <c r="M12" s="36">
        <f>보조금!M12</f>
        <v>20365610</v>
      </c>
      <c r="N12" s="28">
        <f t="shared" si="1"/>
        <v>-76510</v>
      </c>
      <c r="O12" s="37">
        <f t="shared" si="0"/>
        <v>-0.37427624923442382</v>
      </c>
    </row>
    <row r="13" spans="2:17" ht="12.75" customHeight="1" x14ac:dyDescent="0.15">
      <c r="B13" s="172"/>
      <c r="C13" s="173"/>
      <c r="D13" s="174"/>
      <c r="E13" s="162"/>
      <c r="F13" s="162"/>
      <c r="G13" s="162"/>
      <c r="H13" s="132"/>
      <c r="I13" s="58"/>
      <c r="J13" s="46"/>
      <c r="K13" s="52" t="str">
        <f>보조금!K13</f>
        <v>사회보험</v>
      </c>
      <c r="L13" s="36">
        <f>보조금!L13</f>
        <v>25458790</v>
      </c>
      <c r="M13" s="36">
        <f>보조금!M13</f>
        <v>25436540</v>
      </c>
      <c r="N13" s="28">
        <f t="shared" si="1"/>
        <v>-22250</v>
      </c>
      <c r="O13" s="37">
        <f t="shared" si="0"/>
        <v>-8.7396140979206005E-2</v>
      </c>
    </row>
    <row r="14" spans="2:17" ht="12.75" customHeight="1" x14ac:dyDescent="0.15">
      <c r="B14" s="175"/>
      <c r="C14" s="176"/>
      <c r="D14" s="177"/>
      <c r="E14" s="163"/>
      <c r="F14" s="163"/>
      <c r="G14" s="163"/>
      <c r="H14" s="133"/>
      <c r="I14" s="98"/>
      <c r="J14" s="146" t="str">
        <f>보조금!J14</f>
        <v>업무추진비</v>
      </c>
      <c r="K14" s="147"/>
      <c r="L14" s="65">
        <f>SUM(L15:L18)</f>
        <v>9385370</v>
      </c>
      <c r="M14" s="65">
        <f>SUM(M15:M18)</f>
        <v>9385370</v>
      </c>
      <c r="N14" s="64">
        <f t="shared" si="1"/>
        <v>0</v>
      </c>
      <c r="O14" s="94">
        <f t="shared" si="0"/>
        <v>0</v>
      </c>
    </row>
    <row r="15" spans="2:17" ht="12.75" customHeight="1" x14ac:dyDescent="0.15">
      <c r="B15" s="108"/>
      <c r="C15" s="109" t="s">
        <v>41</v>
      </c>
      <c r="D15" s="110"/>
      <c r="E15" s="111">
        <f>SUM(E16:E18)</f>
        <v>316242000</v>
      </c>
      <c r="F15" s="111">
        <f>SUM(F16:F18)</f>
        <v>315265420</v>
      </c>
      <c r="G15" s="84">
        <f t="shared" ref="G15:G18" si="2">F15-E15</f>
        <v>-976580</v>
      </c>
      <c r="H15" s="112">
        <f>F15/E15*100</f>
        <v>99.691192188260885</v>
      </c>
      <c r="I15" s="58"/>
      <c r="J15" s="46"/>
      <c r="K15" s="52" t="str">
        <f>보조금!K15</f>
        <v>명절상여금</v>
      </c>
      <c r="L15" s="36">
        <f>보조금!L15</f>
        <v>2831490</v>
      </c>
      <c r="M15" s="36">
        <f>보조금!M15</f>
        <v>2831490</v>
      </c>
      <c r="N15" s="28">
        <f t="shared" si="1"/>
        <v>0</v>
      </c>
      <c r="O15" s="37">
        <f t="shared" si="0"/>
        <v>0</v>
      </c>
    </row>
    <row r="16" spans="2:17" ht="12.75" customHeight="1" x14ac:dyDescent="0.15">
      <c r="B16" s="57"/>
      <c r="C16" s="56"/>
      <c r="D16" s="10" t="s">
        <v>42</v>
      </c>
      <c r="E16" s="31">
        <f>보조금!E16</f>
        <v>313842000</v>
      </c>
      <c r="F16" s="31">
        <f>보조금!F16</f>
        <v>312865420</v>
      </c>
      <c r="G16" s="33">
        <f t="shared" si="2"/>
        <v>-976580</v>
      </c>
      <c r="H16" s="29">
        <f>F16/E16*100</f>
        <v>99.688830685504172</v>
      </c>
      <c r="I16" s="58"/>
      <c r="J16" s="46"/>
      <c r="K16" s="52" t="str">
        <f>보조금!K16</f>
        <v>중점수당</v>
      </c>
      <c r="L16" s="36">
        <f>보조금!L16</f>
        <v>3840000</v>
      </c>
      <c r="M16" s="36">
        <f>보조금!M16</f>
        <v>3840000</v>
      </c>
      <c r="N16" s="28">
        <f t="shared" si="1"/>
        <v>0</v>
      </c>
      <c r="O16" s="37">
        <f t="shared" si="0"/>
        <v>0</v>
      </c>
      <c r="Q16" s="9"/>
    </row>
    <row r="17" spans="2:17" s="55" customFormat="1" ht="12.75" customHeight="1" x14ac:dyDescent="0.15">
      <c r="B17" s="57"/>
      <c r="C17" s="56"/>
      <c r="D17" s="59" t="s">
        <v>65</v>
      </c>
      <c r="E17" s="31">
        <f>교통비!E15</f>
        <v>2400000</v>
      </c>
      <c r="F17" s="31">
        <f>교통비!F15</f>
        <v>2400000</v>
      </c>
      <c r="G17" s="33">
        <f t="shared" si="2"/>
        <v>0</v>
      </c>
      <c r="H17" s="29">
        <f>F17/E17*100</f>
        <v>100</v>
      </c>
      <c r="I17" s="58"/>
      <c r="J17" s="46"/>
      <c r="K17" s="52" t="str">
        <f>보조금!K17</f>
        <v>회의비</v>
      </c>
      <c r="L17" s="36">
        <f>보조금!L17</f>
        <v>313880</v>
      </c>
      <c r="M17" s="36">
        <f>보조금!M17</f>
        <v>313880</v>
      </c>
      <c r="N17" s="28">
        <f t="shared" si="1"/>
        <v>0</v>
      </c>
      <c r="O17" s="37">
        <f t="shared" si="0"/>
        <v>0</v>
      </c>
      <c r="Q17" s="9"/>
    </row>
    <row r="18" spans="2:17" ht="15.75" customHeight="1" x14ac:dyDescent="0.15">
      <c r="B18" s="50"/>
      <c r="C18" s="51"/>
      <c r="D18" s="59" t="s">
        <v>77</v>
      </c>
      <c r="E18" s="31">
        <f>교통비!E16</f>
        <v>0</v>
      </c>
      <c r="F18" s="31">
        <f>교통비!F16</f>
        <v>0</v>
      </c>
      <c r="G18" s="33">
        <f t="shared" si="2"/>
        <v>0</v>
      </c>
      <c r="H18" s="29" t="s">
        <v>78</v>
      </c>
      <c r="I18" s="58"/>
      <c r="J18" s="95"/>
      <c r="K18" s="52" t="str">
        <f>교통비!K14</f>
        <v>사회복지사교통비</v>
      </c>
      <c r="L18" s="36">
        <f>교통비!L14</f>
        <v>2400000</v>
      </c>
      <c r="M18" s="36">
        <f>교통비!M14</f>
        <v>2400000</v>
      </c>
      <c r="N18" s="28">
        <f t="shared" si="1"/>
        <v>0</v>
      </c>
      <c r="O18" s="37">
        <f t="shared" si="0"/>
        <v>0</v>
      </c>
    </row>
    <row r="19" spans="2:17" ht="14.25" customHeight="1" x14ac:dyDescent="0.15">
      <c r="B19" s="152" t="s">
        <v>31</v>
      </c>
      <c r="C19" s="153"/>
      <c r="D19" s="154"/>
      <c r="E19" s="161">
        <f>E25</f>
        <v>1751979</v>
      </c>
      <c r="F19" s="161">
        <f>F25</f>
        <v>1751979</v>
      </c>
      <c r="G19" s="164">
        <f>F19-E19</f>
        <v>0</v>
      </c>
      <c r="H19" s="131" t="s">
        <v>67</v>
      </c>
      <c r="I19" s="98"/>
      <c r="J19" s="146" t="str">
        <f>보조금!J18</f>
        <v>운영비</v>
      </c>
      <c r="K19" s="147"/>
      <c r="L19" s="65">
        <f>SUM(L20:L24)</f>
        <v>3845630</v>
      </c>
      <c r="M19" s="65">
        <f>SUM(M20:M24)</f>
        <v>3845630</v>
      </c>
      <c r="N19" s="64">
        <f t="shared" si="1"/>
        <v>0</v>
      </c>
      <c r="O19" s="94">
        <f t="shared" si="0"/>
        <v>0</v>
      </c>
    </row>
    <row r="20" spans="2:17" ht="12.75" customHeight="1" x14ac:dyDescent="0.15">
      <c r="B20" s="155"/>
      <c r="C20" s="156"/>
      <c r="D20" s="157"/>
      <c r="E20" s="162"/>
      <c r="F20" s="162"/>
      <c r="G20" s="165"/>
      <c r="H20" s="132"/>
      <c r="I20" s="58"/>
      <c r="J20" s="46"/>
      <c r="K20" s="52" t="str">
        <f>보조금!K19</f>
        <v>수용비및수수료</v>
      </c>
      <c r="L20" s="36">
        <f>보조금!L19</f>
        <v>1286120</v>
      </c>
      <c r="M20" s="36">
        <f>보조금!M19</f>
        <v>1286120</v>
      </c>
      <c r="N20" s="28">
        <f t="shared" si="1"/>
        <v>0</v>
      </c>
      <c r="O20" s="37">
        <f t="shared" si="0"/>
        <v>0</v>
      </c>
    </row>
    <row r="21" spans="2:17" ht="12.75" customHeight="1" x14ac:dyDescent="0.15">
      <c r="B21" s="155"/>
      <c r="C21" s="156"/>
      <c r="D21" s="157"/>
      <c r="E21" s="162"/>
      <c r="F21" s="162"/>
      <c r="G21" s="165"/>
      <c r="H21" s="132"/>
      <c r="I21" s="58"/>
      <c r="J21" s="46"/>
      <c r="K21" s="52" t="str">
        <f>보조금!K20</f>
        <v>공공요금</v>
      </c>
      <c r="L21" s="36">
        <f>보조금!L20</f>
        <v>600000</v>
      </c>
      <c r="M21" s="36">
        <f>보조금!M20</f>
        <v>600000</v>
      </c>
      <c r="N21" s="28">
        <f t="shared" si="1"/>
        <v>0</v>
      </c>
      <c r="O21" s="37">
        <f t="shared" si="0"/>
        <v>0</v>
      </c>
    </row>
    <row r="22" spans="2:17" ht="12.75" customHeight="1" x14ac:dyDescent="0.15">
      <c r="B22" s="155"/>
      <c r="C22" s="156"/>
      <c r="D22" s="157"/>
      <c r="E22" s="162"/>
      <c r="F22" s="162"/>
      <c r="G22" s="165"/>
      <c r="H22" s="132"/>
      <c r="I22" s="58"/>
      <c r="J22" s="46"/>
      <c r="K22" s="52" t="str">
        <f>보조금!K21</f>
        <v>제세공과금</v>
      </c>
      <c r="L22" s="36">
        <f>보조금!L21</f>
        <v>0</v>
      </c>
      <c r="M22" s="36">
        <f>보조금!M21</f>
        <v>0</v>
      </c>
      <c r="N22" s="28">
        <f t="shared" si="1"/>
        <v>0</v>
      </c>
      <c r="O22" s="37" t="s">
        <v>92</v>
      </c>
    </row>
    <row r="23" spans="2:17" ht="12.75" customHeight="1" x14ac:dyDescent="0.15">
      <c r="B23" s="155"/>
      <c r="C23" s="156"/>
      <c r="D23" s="157"/>
      <c r="E23" s="162"/>
      <c r="F23" s="162"/>
      <c r="G23" s="165"/>
      <c r="H23" s="132"/>
      <c r="I23" s="58"/>
      <c r="J23" s="46"/>
      <c r="K23" s="52" t="str">
        <f>보조금!K22</f>
        <v>차량비</v>
      </c>
      <c r="L23" s="36">
        <f>보조금!L22</f>
        <v>600000</v>
      </c>
      <c r="M23" s="36">
        <f>보조금!M22</f>
        <v>600000</v>
      </c>
      <c r="N23" s="28">
        <f t="shared" si="1"/>
        <v>0</v>
      </c>
      <c r="O23" s="37">
        <f t="shared" si="0"/>
        <v>0</v>
      </c>
    </row>
    <row r="24" spans="2:17" ht="12.75" customHeight="1" x14ac:dyDescent="0.15">
      <c r="B24" s="158"/>
      <c r="C24" s="159"/>
      <c r="D24" s="160"/>
      <c r="E24" s="163"/>
      <c r="F24" s="163"/>
      <c r="G24" s="166"/>
      <c r="H24" s="133"/>
      <c r="I24" s="58"/>
      <c r="J24" s="46"/>
      <c r="K24" s="92" t="str">
        <f>보조금!K23</f>
        <v>기타운영비</v>
      </c>
      <c r="L24" s="36">
        <f>보조금!L23+교통비!L15</f>
        <v>1359510</v>
      </c>
      <c r="M24" s="36">
        <f>보조금!M23+교통비!M15</f>
        <v>1359510</v>
      </c>
      <c r="N24" s="28">
        <f t="shared" si="1"/>
        <v>0</v>
      </c>
      <c r="O24" s="37">
        <f t="shared" si="0"/>
        <v>0</v>
      </c>
    </row>
    <row r="25" spans="2:17" ht="12.75" customHeight="1" x14ac:dyDescent="0.15">
      <c r="B25" s="113"/>
      <c r="C25" s="130" t="s">
        <v>35</v>
      </c>
      <c r="D25" s="130"/>
      <c r="E25" s="111">
        <f>E26</f>
        <v>1751979</v>
      </c>
      <c r="F25" s="111">
        <f>F26</f>
        <v>1751979</v>
      </c>
      <c r="G25" s="84"/>
      <c r="H25" s="112"/>
      <c r="I25" s="179" t="s">
        <v>70</v>
      </c>
      <c r="J25" s="180"/>
      <c r="K25" s="181"/>
      <c r="L25" s="102">
        <f>SUM(L26:L30)</f>
        <v>11581000</v>
      </c>
      <c r="M25" s="102">
        <f>SUM(M26:M30)</f>
        <v>11581000</v>
      </c>
      <c r="N25" s="100">
        <f t="shared" si="1"/>
        <v>0</v>
      </c>
      <c r="O25" s="101">
        <f t="shared" si="0"/>
        <v>0</v>
      </c>
    </row>
    <row r="26" spans="2:17" ht="12.75" customHeight="1" x14ac:dyDescent="0.15">
      <c r="B26" s="148"/>
      <c r="C26" s="149"/>
      <c r="D26" s="82" t="s">
        <v>35</v>
      </c>
      <c r="E26" s="34">
        <f>보조금!E25+교통비!E23+교통비!E24</f>
        <v>1751979</v>
      </c>
      <c r="F26" s="34">
        <f>보조금!F25+교통비!F23+교통비!F24</f>
        <v>1751979</v>
      </c>
      <c r="G26" s="33">
        <f>F26-E26</f>
        <v>0</v>
      </c>
      <c r="H26" s="29" t="s">
        <v>67</v>
      </c>
      <c r="I26" s="58"/>
      <c r="J26" s="46"/>
      <c r="K26" s="93" t="str">
        <f>보조금!K25</f>
        <v>사회참여프로그램</v>
      </c>
      <c r="L26" s="36">
        <f>보조금!L25</f>
        <v>1886177</v>
      </c>
      <c r="M26" s="36">
        <f>보조금!M25</f>
        <v>1886177</v>
      </c>
      <c r="N26" s="28">
        <f t="shared" si="1"/>
        <v>0</v>
      </c>
      <c r="O26" s="37">
        <f t="shared" si="0"/>
        <v>0</v>
      </c>
    </row>
    <row r="27" spans="2:17" ht="12.75" customHeight="1" x14ac:dyDescent="0.15">
      <c r="B27" s="152" t="s">
        <v>4</v>
      </c>
      <c r="C27" s="153"/>
      <c r="D27" s="154"/>
      <c r="E27" s="178">
        <f>E32</f>
        <v>96021</v>
      </c>
      <c r="F27" s="178">
        <f>F32</f>
        <v>150</v>
      </c>
      <c r="G27" s="164">
        <f t="shared" ref="G27" si="3">F27-E27</f>
        <v>-95871</v>
      </c>
      <c r="H27" s="131">
        <f>F27/E27*100</f>
        <v>0.15621582778767143</v>
      </c>
      <c r="I27" s="58"/>
      <c r="J27" s="46"/>
      <c r="K27" s="52" t="str">
        <f>보조금!K26</f>
        <v>생활교육</v>
      </c>
      <c r="L27" s="36">
        <f>보조금!L26</f>
        <v>7444823</v>
      </c>
      <c r="M27" s="36">
        <f>보조금!M26</f>
        <v>7444823</v>
      </c>
      <c r="N27" s="28">
        <f t="shared" si="1"/>
        <v>0</v>
      </c>
      <c r="O27" s="37">
        <f t="shared" si="0"/>
        <v>0</v>
      </c>
    </row>
    <row r="28" spans="2:17" ht="12.75" customHeight="1" x14ac:dyDescent="0.15">
      <c r="B28" s="155"/>
      <c r="C28" s="156"/>
      <c r="D28" s="157"/>
      <c r="E28" s="162"/>
      <c r="F28" s="162"/>
      <c r="G28" s="165"/>
      <c r="H28" s="132"/>
      <c r="I28" s="58"/>
      <c r="J28" s="46"/>
      <c r="K28" s="52" t="str">
        <f>보조금!K27</f>
        <v>일상생활지원</v>
      </c>
      <c r="L28" s="36">
        <f>보조금!L27</f>
        <v>500000</v>
      </c>
      <c r="M28" s="36">
        <f>보조금!M27</f>
        <v>500000</v>
      </c>
      <c r="N28" s="28">
        <f t="shared" si="1"/>
        <v>0</v>
      </c>
      <c r="O28" s="37">
        <f t="shared" si="0"/>
        <v>0</v>
      </c>
    </row>
    <row r="29" spans="2:17" ht="12.75" customHeight="1" x14ac:dyDescent="0.15">
      <c r="B29" s="155"/>
      <c r="C29" s="156"/>
      <c r="D29" s="157"/>
      <c r="E29" s="162"/>
      <c r="F29" s="162"/>
      <c r="G29" s="165"/>
      <c r="H29" s="132"/>
      <c r="I29" s="58"/>
      <c r="J29" s="46"/>
      <c r="K29" s="52" t="str">
        <f>보조금!K28</f>
        <v>프로그램예비비</v>
      </c>
      <c r="L29" s="36">
        <f>보조금!L28+교통비!L24</f>
        <v>0</v>
      </c>
      <c r="M29" s="36">
        <f>보조금!M28+교통비!M24</f>
        <v>0</v>
      </c>
      <c r="N29" s="28">
        <f t="shared" si="1"/>
        <v>0</v>
      </c>
      <c r="O29" s="37" t="e">
        <f t="shared" si="0"/>
        <v>#DIV/0!</v>
      </c>
    </row>
    <row r="30" spans="2:17" ht="12.75" customHeight="1" x14ac:dyDescent="0.15">
      <c r="B30" s="155"/>
      <c r="C30" s="156"/>
      <c r="D30" s="157"/>
      <c r="E30" s="162"/>
      <c r="F30" s="162"/>
      <c r="G30" s="165"/>
      <c r="H30" s="132"/>
      <c r="I30" s="58"/>
      <c r="J30" s="46"/>
      <c r="K30" s="52" t="str">
        <f>보조금!K29</f>
        <v>직원교육비</v>
      </c>
      <c r="L30" s="36">
        <f>보조금!L29+교통비!L25</f>
        <v>1750000</v>
      </c>
      <c r="M30" s="36">
        <f>보조금!M29+교통비!M25</f>
        <v>1750000</v>
      </c>
      <c r="N30" s="28">
        <f t="shared" si="1"/>
        <v>0</v>
      </c>
      <c r="O30" s="37">
        <f t="shared" si="0"/>
        <v>0</v>
      </c>
    </row>
    <row r="31" spans="2:17" ht="14.25" customHeight="1" x14ac:dyDescent="0.15">
      <c r="B31" s="158"/>
      <c r="C31" s="159"/>
      <c r="D31" s="160"/>
      <c r="E31" s="163"/>
      <c r="F31" s="163"/>
      <c r="G31" s="166"/>
      <c r="H31" s="133"/>
      <c r="I31" s="182" t="s">
        <v>36</v>
      </c>
      <c r="J31" s="182"/>
      <c r="K31" s="182"/>
      <c r="L31" s="103">
        <f>L32</f>
        <v>848000</v>
      </c>
      <c r="M31" s="103">
        <f>M32</f>
        <v>751979</v>
      </c>
      <c r="N31" s="104">
        <f t="shared" ref="N31:N33" si="4">M31-L31</f>
        <v>-96021</v>
      </c>
      <c r="O31" s="101">
        <f t="shared" si="0"/>
        <v>-11.323231132075472</v>
      </c>
    </row>
    <row r="32" spans="2:17" ht="12.75" customHeight="1" x14ac:dyDescent="0.15">
      <c r="B32" s="108"/>
      <c r="C32" s="183" t="s">
        <v>4</v>
      </c>
      <c r="D32" s="184"/>
      <c r="E32" s="114">
        <f>E33+E34</f>
        <v>96021</v>
      </c>
      <c r="F32" s="114">
        <f>F33+F34</f>
        <v>150</v>
      </c>
      <c r="G32" s="84">
        <f>F32-E32</f>
        <v>-95871</v>
      </c>
      <c r="H32" s="112">
        <f>F32/E32*100</f>
        <v>0.15621582778767143</v>
      </c>
      <c r="I32" s="116"/>
      <c r="J32" s="185" t="s">
        <v>36</v>
      </c>
      <c r="K32" s="185"/>
      <c r="L32" s="65">
        <f>L33</f>
        <v>848000</v>
      </c>
      <c r="M32" s="65">
        <f>M33</f>
        <v>751979</v>
      </c>
      <c r="N32" s="64">
        <f t="shared" si="4"/>
        <v>-96021</v>
      </c>
      <c r="O32" s="94">
        <f t="shared" si="0"/>
        <v>-11.323231132075472</v>
      </c>
    </row>
    <row r="33" spans="2:15" s="55" customFormat="1" ht="12.75" customHeight="1" x14ac:dyDescent="0.15">
      <c r="B33" s="60"/>
      <c r="C33" s="61"/>
      <c r="D33" s="10" t="s">
        <v>12</v>
      </c>
      <c r="E33" s="40">
        <f>보조금!E33+교통비!E30</f>
        <v>0</v>
      </c>
      <c r="F33" s="40">
        <f>보조금!F33+교통비!F30</f>
        <v>0</v>
      </c>
      <c r="G33" s="33">
        <f>F33-E33</f>
        <v>0</v>
      </c>
      <c r="H33" s="29" t="s">
        <v>67</v>
      </c>
      <c r="I33" s="186"/>
      <c r="J33" s="187"/>
      <c r="K33" s="68" t="s">
        <v>37</v>
      </c>
      <c r="L33" s="69">
        <f>보조금!L33+교통비!L30</f>
        <v>848000</v>
      </c>
      <c r="M33" s="69">
        <f>보조금!M33+교통비!M30</f>
        <v>751979</v>
      </c>
      <c r="N33" s="28">
        <f t="shared" si="4"/>
        <v>-96021</v>
      </c>
      <c r="O33" s="37">
        <f t="shared" si="0"/>
        <v>-11.323231132075472</v>
      </c>
    </row>
    <row r="34" spans="2:15" ht="12.75" customHeight="1" thickBot="1" x14ac:dyDescent="0.2">
      <c r="B34" s="78"/>
      <c r="C34" s="79"/>
      <c r="D34" s="24" t="s">
        <v>11</v>
      </c>
      <c r="E34" s="80">
        <f>보조금!E34+교통비!E31</f>
        <v>96021</v>
      </c>
      <c r="F34" s="80">
        <f>보조금!F34+교통비!F31</f>
        <v>150</v>
      </c>
      <c r="G34" s="30">
        <f t="shared" ref="G34" si="5">F34-E34</f>
        <v>-95871</v>
      </c>
      <c r="H34" s="81">
        <f t="shared" ref="H34" si="6">F34/E34*100</f>
        <v>0.15621582778767143</v>
      </c>
      <c r="I34" s="188" t="s">
        <v>40</v>
      </c>
      <c r="J34" s="189"/>
      <c r="K34" s="190"/>
      <c r="L34" s="105"/>
      <c r="M34" s="105">
        <f>보조금!M34+교통비!M31</f>
        <v>150</v>
      </c>
      <c r="N34" s="106"/>
      <c r="O34" s="107" t="s">
        <v>67</v>
      </c>
    </row>
    <row r="35" spans="2:15" ht="12.75" customHeight="1" x14ac:dyDescent="0.15"/>
    <row r="36" spans="2:15" ht="12.75" customHeight="1" x14ac:dyDescent="0.15"/>
    <row r="37" spans="2:15" ht="12.75" customHeight="1" x14ac:dyDescent="0.15"/>
    <row r="38" spans="2:15" ht="12.75" customHeight="1" x14ac:dyDescent="0.15"/>
    <row r="39" spans="2:15" s="55" customFormat="1" ht="12.75" customHeight="1" x14ac:dyDescent="0.15">
      <c r="B39" s="3"/>
      <c r="C39" s="3"/>
      <c r="D39" s="3"/>
      <c r="E39" s="3"/>
      <c r="F39" s="4"/>
      <c r="G39" s="3"/>
      <c r="H39" s="3"/>
      <c r="I39" s="3"/>
      <c r="J39" s="5"/>
      <c r="K39" s="5"/>
      <c r="L39" s="5"/>
      <c r="M39" s="6"/>
      <c r="N39" s="7"/>
      <c r="O39" s="7"/>
    </row>
    <row r="40" spans="2:15" ht="12.75" customHeight="1" x14ac:dyDescent="0.15"/>
    <row r="41" spans="2:15" ht="12.75" customHeight="1" x14ac:dyDescent="0.15"/>
    <row r="42" spans="2:15" ht="12.75" customHeight="1" x14ac:dyDescent="0.15"/>
    <row r="43" spans="2:15" ht="12.75" customHeight="1" x14ac:dyDescent="0.15"/>
    <row r="44" spans="2:15" ht="12.75" customHeight="1" x14ac:dyDescent="0.15"/>
    <row r="45" spans="2:15" ht="12.75" customHeight="1" x14ac:dyDescent="0.15"/>
    <row r="46" spans="2:15" ht="12.75" customHeight="1" x14ac:dyDescent="0.15"/>
    <row r="47" spans="2:15" ht="12.75" customHeight="1" x14ac:dyDescent="0.15"/>
    <row r="48" spans="2:15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2" customHeight="1" x14ac:dyDescent="0.15"/>
  </sheetData>
  <mergeCells count="41">
    <mergeCell ref="I34:K34"/>
    <mergeCell ref="I31:K31"/>
    <mergeCell ref="J32:K32"/>
    <mergeCell ref="C32:D32"/>
    <mergeCell ref="B26:C26"/>
    <mergeCell ref="I33:J33"/>
    <mergeCell ref="B27:D31"/>
    <mergeCell ref="E27:E31"/>
    <mergeCell ref="F27:F31"/>
    <mergeCell ref="G27:G31"/>
    <mergeCell ref="H27:H31"/>
    <mergeCell ref="I7:K7"/>
    <mergeCell ref="I8:K8"/>
    <mergeCell ref="J14:K14"/>
    <mergeCell ref="B19:D24"/>
    <mergeCell ref="E19:E24"/>
    <mergeCell ref="F19:F24"/>
    <mergeCell ref="G19:G24"/>
    <mergeCell ref="H19:H24"/>
    <mergeCell ref="B8:D14"/>
    <mergeCell ref="E8:E14"/>
    <mergeCell ref="F8:F14"/>
    <mergeCell ref="G8:G14"/>
    <mergeCell ref="H8:H14"/>
    <mergeCell ref="J19:K19"/>
    <mergeCell ref="C25:D25"/>
    <mergeCell ref="I25:K25"/>
    <mergeCell ref="B7:D7"/>
    <mergeCell ref="J9:K9"/>
    <mergeCell ref="B1:O1"/>
    <mergeCell ref="B5:D5"/>
    <mergeCell ref="B4:H4"/>
    <mergeCell ref="I4:O4"/>
    <mergeCell ref="G5:H5"/>
    <mergeCell ref="M5:M6"/>
    <mergeCell ref="N5:O5"/>
    <mergeCell ref="E5:E6"/>
    <mergeCell ref="F5:F6"/>
    <mergeCell ref="I5:K5"/>
    <mergeCell ref="L5:L6"/>
    <mergeCell ref="M3:O3"/>
  </mergeCells>
  <phoneticPr fontId="2" type="noConversion"/>
  <pageMargins left="0.87" right="0.49" top="0.81" bottom="0.32" header="0.31496062992125984" footer="0.19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75" zoomScaleSheetLayoutView="100" workbookViewId="0">
      <selection activeCell="D4" sqref="D4"/>
    </sheetView>
  </sheetViews>
  <sheetFormatPr defaultRowHeight="13.5" x14ac:dyDescent="0.15"/>
  <cols>
    <col min="1" max="1" width="17.33203125" customWidth="1"/>
    <col min="2" max="2" width="12" customWidth="1"/>
    <col min="3" max="3" width="21.109375" customWidth="1"/>
    <col min="4" max="4" width="19.44140625" customWidth="1"/>
    <col min="5" max="5" width="19.44140625" style="2" customWidth="1"/>
    <col min="6" max="6" width="19.44140625" customWidth="1"/>
    <col min="7" max="7" width="19.33203125" customWidth="1"/>
    <col min="9" max="9" width="11.44140625" bestFit="1" customWidth="1"/>
  </cols>
  <sheetData>
    <row r="1" spans="1:7" ht="29.25" customHeight="1" thickBot="1" x14ac:dyDescent="0.2">
      <c r="A1" s="49" t="s">
        <v>18</v>
      </c>
      <c r="B1" s="1"/>
      <c r="C1" s="1"/>
      <c r="D1" s="1"/>
      <c r="E1" s="39"/>
      <c r="F1" s="1"/>
      <c r="G1" s="1" t="s">
        <v>39</v>
      </c>
    </row>
    <row r="2" spans="1:7" ht="15" customHeight="1" x14ac:dyDescent="0.15">
      <c r="A2" s="214" t="s">
        <v>19</v>
      </c>
      <c r="B2" s="215"/>
      <c r="C2" s="215"/>
      <c r="D2" s="196" t="s">
        <v>102</v>
      </c>
      <c r="E2" s="196" t="s">
        <v>81</v>
      </c>
      <c r="F2" s="201" t="s">
        <v>20</v>
      </c>
      <c r="G2" s="193" t="s">
        <v>21</v>
      </c>
    </row>
    <row r="3" spans="1:7" s="20" customFormat="1" ht="18" customHeight="1" x14ac:dyDescent="0.15">
      <c r="A3" s="23" t="s">
        <v>0</v>
      </c>
      <c r="B3" s="19" t="s">
        <v>1</v>
      </c>
      <c r="C3" s="19" t="s">
        <v>2</v>
      </c>
      <c r="D3" s="144"/>
      <c r="E3" s="144"/>
      <c r="F3" s="202"/>
      <c r="G3" s="194"/>
    </row>
    <row r="4" spans="1:7" s="20" customFormat="1" ht="18" customHeight="1" x14ac:dyDescent="0.15">
      <c r="A4" s="203" t="s">
        <v>6</v>
      </c>
      <c r="B4" s="204"/>
      <c r="C4" s="204"/>
      <c r="D4" s="128">
        <f>SUM(D5,D12,D15)</f>
        <v>318090000</v>
      </c>
      <c r="E4" s="128">
        <f>SUM(E5,E12,E15)</f>
        <v>317017549</v>
      </c>
      <c r="F4" s="128">
        <f>E4-D4</f>
        <v>-1072451</v>
      </c>
      <c r="G4" s="127">
        <f>F4/D4*100</f>
        <v>-0.3371533213870288</v>
      </c>
    </row>
    <row r="5" spans="1:7" ht="12.75" customHeight="1" x14ac:dyDescent="0.15">
      <c r="A5" s="205" t="s">
        <v>3</v>
      </c>
      <c r="B5" s="206"/>
      <c r="C5" s="207"/>
      <c r="D5" s="178">
        <f>D8</f>
        <v>316242000</v>
      </c>
      <c r="E5" s="178">
        <f>E8</f>
        <v>315265420</v>
      </c>
      <c r="F5" s="178">
        <f>E5-D5</f>
        <v>-976580</v>
      </c>
      <c r="G5" s="191">
        <f>F5/D5*100</f>
        <v>-0.3088078117391112</v>
      </c>
    </row>
    <row r="6" spans="1:7" ht="12.75" customHeight="1" x14ac:dyDescent="0.15">
      <c r="A6" s="208"/>
      <c r="B6" s="209"/>
      <c r="C6" s="210"/>
      <c r="D6" s="162"/>
      <c r="E6" s="162"/>
      <c r="F6" s="162"/>
      <c r="G6" s="195"/>
    </row>
    <row r="7" spans="1:7" ht="12.75" customHeight="1" x14ac:dyDescent="0.15">
      <c r="A7" s="211"/>
      <c r="B7" s="212"/>
      <c r="C7" s="213"/>
      <c r="D7" s="163"/>
      <c r="E7" s="163"/>
      <c r="F7" s="163"/>
      <c r="G7" s="192"/>
    </row>
    <row r="8" spans="1:7" ht="12.75" customHeight="1" x14ac:dyDescent="0.15">
      <c r="A8" s="108"/>
      <c r="B8" s="109" t="str">
        <f>세입세출총괄표!C15</f>
        <v>보조금 수입</v>
      </c>
      <c r="C8" s="110"/>
      <c r="D8" s="111">
        <f>SUM(D9:D11)</f>
        <v>316242000</v>
      </c>
      <c r="E8" s="111">
        <f>SUM(E9:E11)</f>
        <v>315265420</v>
      </c>
      <c r="F8" s="84">
        <f>E8-D8</f>
        <v>-976580</v>
      </c>
      <c r="G8" s="94">
        <f>F8/D8*100</f>
        <v>-0.3088078117391112</v>
      </c>
    </row>
    <row r="9" spans="1:7" s="55" customFormat="1" ht="12.75" customHeight="1" x14ac:dyDescent="0.15">
      <c r="A9" s="73"/>
      <c r="B9" s="72"/>
      <c r="C9" s="10" t="str">
        <f>세입세출총괄표!D16</f>
        <v>사회서비스</v>
      </c>
      <c r="D9" s="31">
        <f>세입세출총괄표!E16</f>
        <v>313842000</v>
      </c>
      <c r="E9" s="31">
        <f>세입세출총괄표!F16</f>
        <v>312865420</v>
      </c>
      <c r="F9" s="33">
        <f t="shared" ref="F9:F14" si="0">E9-D9</f>
        <v>-976580</v>
      </c>
      <c r="G9" s="37">
        <f t="shared" ref="G9:G19" si="1">F9/D9*100</f>
        <v>-0.31116931449582913</v>
      </c>
    </row>
    <row r="10" spans="1:7" s="55" customFormat="1" ht="12.75" customHeight="1" x14ac:dyDescent="0.15">
      <c r="A10" s="74"/>
      <c r="B10" s="75"/>
      <c r="C10" s="10" t="str">
        <f>세입세출총괄표!D17</f>
        <v>교통비</v>
      </c>
      <c r="D10" s="31">
        <f>세입세출총괄표!E17</f>
        <v>2400000</v>
      </c>
      <c r="E10" s="31">
        <f>세입세출총괄표!F17</f>
        <v>2400000</v>
      </c>
      <c r="F10" s="33">
        <f t="shared" si="0"/>
        <v>0</v>
      </c>
      <c r="G10" s="37">
        <f t="shared" si="1"/>
        <v>0</v>
      </c>
    </row>
    <row r="11" spans="1:7" s="55" customFormat="1" ht="12.75" customHeight="1" x14ac:dyDescent="0.15">
      <c r="A11" s="74"/>
      <c r="B11" s="75"/>
      <c r="C11" s="85" t="str">
        <f>세입세출총괄표!D18</f>
        <v>인센티브</v>
      </c>
      <c r="D11" s="86">
        <f>세입세출총괄표!E18</f>
        <v>0</v>
      </c>
      <c r="E11" s="86">
        <f>세입세출총괄표!F18</f>
        <v>0</v>
      </c>
      <c r="F11" s="87">
        <f t="shared" si="0"/>
        <v>0</v>
      </c>
      <c r="G11" s="37" t="s">
        <v>79</v>
      </c>
    </row>
    <row r="12" spans="1:7" s="55" customFormat="1" ht="12.75" customHeight="1" x14ac:dyDescent="0.15">
      <c r="A12" s="224" t="s">
        <v>43</v>
      </c>
      <c r="B12" s="225"/>
      <c r="C12" s="226"/>
      <c r="D12" s="117">
        <f>D13</f>
        <v>1751979</v>
      </c>
      <c r="E12" s="117">
        <f>E13</f>
        <v>1751979</v>
      </c>
      <c r="F12" s="118"/>
      <c r="G12" s="101" t="s">
        <v>68</v>
      </c>
    </row>
    <row r="13" spans="1:7" s="55" customFormat="1" ht="12.75" customHeight="1" x14ac:dyDescent="0.15">
      <c r="A13" s="113"/>
      <c r="B13" s="222" t="str">
        <f>세입세출총괄표!B19</f>
        <v>이월금</v>
      </c>
      <c r="C13" s="223"/>
      <c r="D13" s="119">
        <f>SUM(D14:D14)</f>
        <v>1751979</v>
      </c>
      <c r="E13" s="119">
        <f>SUM(E14:E14)</f>
        <v>1751979</v>
      </c>
      <c r="F13" s="84">
        <f t="shared" si="0"/>
        <v>0</v>
      </c>
      <c r="G13" s="94" t="s">
        <v>68</v>
      </c>
    </row>
    <row r="14" spans="1:7" ht="12.75" customHeight="1" x14ac:dyDescent="0.15">
      <c r="A14" s="76"/>
      <c r="B14" s="77"/>
      <c r="C14" s="10" t="str">
        <f>세입세출총괄표!D26</f>
        <v>이월금</v>
      </c>
      <c r="D14" s="31">
        <f>세입세출총괄표!E26</f>
        <v>1751979</v>
      </c>
      <c r="E14" s="31">
        <f>세입세출총괄표!F26</f>
        <v>1751979</v>
      </c>
      <c r="F14" s="33">
        <f t="shared" si="0"/>
        <v>0</v>
      </c>
      <c r="G14" s="37" t="s">
        <v>68</v>
      </c>
    </row>
    <row r="15" spans="1:7" ht="12.75" customHeight="1" x14ac:dyDescent="0.15">
      <c r="A15" s="216" t="s">
        <v>4</v>
      </c>
      <c r="B15" s="217"/>
      <c r="C15" s="218"/>
      <c r="D15" s="178">
        <f>D17</f>
        <v>96021</v>
      </c>
      <c r="E15" s="178">
        <f>E17</f>
        <v>150</v>
      </c>
      <c r="F15" s="178">
        <f>F17</f>
        <v>-95871</v>
      </c>
      <c r="G15" s="191">
        <f t="shared" si="1"/>
        <v>-99.843784172212324</v>
      </c>
    </row>
    <row r="16" spans="1:7" ht="12.75" customHeight="1" x14ac:dyDescent="0.15">
      <c r="A16" s="219"/>
      <c r="B16" s="220"/>
      <c r="C16" s="221"/>
      <c r="D16" s="163"/>
      <c r="E16" s="163"/>
      <c r="F16" s="163"/>
      <c r="G16" s="192"/>
    </row>
    <row r="17" spans="1:7" ht="12.75" customHeight="1" x14ac:dyDescent="0.15">
      <c r="A17" s="108"/>
      <c r="B17" s="183" t="s">
        <v>4</v>
      </c>
      <c r="C17" s="184"/>
      <c r="D17" s="111">
        <f>SUM(D18:D19)</f>
        <v>96021</v>
      </c>
      <c r="E17" s="111">
        <f>SUM(E18:E19)</f>
        <v>150</v>
      </c>
      <c r="F17" s="84">
        <f>E17-D17</f>
        <v>-95871</v>
      </c>
      <c r="G17" s="94">
        <f t="shared" si="1"/>
        <v>-99.843784172212324</v>
      </c>
    </row>
    <row r="18" spans="1:7" ht="12.75" customHeight="1" x14ac:dyDescent="0.15">
      <c r="A18" s="197"/>
      <c r="B18" s="198"/>
      <c r="C18" s="10" t="s">
        <v>22</v>
      </c>
      <c r="D18" s="32">
        <f>세입세출총괄표!E33</f>
        <v>0</v>
      </c>
      <c r="E18" s="32">
        <f>세입세출총괄표!F33</f>
        <v>0</v>
      </c>
      <c r="F18" s="33">
        <f>E18-D18</f>
        <v>0</v>
      </c>
      <c r="G18" s="37" t="s">
        <v>44</v>
      </c>
    </row>
    <row r="19" spans="1:7" ht="12.75" customHeight="1" thickBot="1" x14ac:dyDescent="0.2">
      <c r="A19" s="199"/>
      <c r="B19" s="200"/>
      <c r="C19" s="24" t="s">
        <v>23</v>
      </c>
      <c r="D19" s="88">
        <f>세입세출총괄표!E34</f>
        <v>96021</v>
      </c>
      <c r="E19" s="88">
        <f>세입세출총괄표!F34</f>
        <v>150</v>
      </c>
      <c r="F19" s="30">
        <f t="shared" ref="F19" si="2">E19-D19</f>
        <v>-95871</v>
      </c>
      <c r="G19" s="38">
        <f t="shared" si="1"/>
        <v>-99.843784172212324</v>
      </c>
    </row>
    <row r="20" spans="1:7" ht="12.2" customHeight="1" x14ac:dyDescent="0.15"/>
    <row r="21" spans="1:7" ht="12.2" customHeight="1" x14ac:dyDescent="0.15"/>
    <row r="22" spans="1:7" ht="12.2" customHeight="1" x14ac:dyDescent="0.15"/>
    <row r="23" spans="1:7" ht="12.2" customHeight="1" x14ac:dyDescent="0.15"/>
    <row r="24" spans="1:7" ht="12.2" customHeight="1" x14ac:dyDescent="0.15"/>
    <row r="25" spans="1:7" ht="12.2" customHeight="1" x14ac:dyDescent="0.15"/>
    <row r="26" spans="1:7" ht="12.2" customHeight="1" x14ac:dyDescent="0.15">
      <c r="F26" s="21"/>
    </row>
    <row r="27" spans="1:7" ht="12.2" customHeight="1" x14ac:dyDescent="0.15"/>
    <row r="28" spans="1:7" ht="12.2" customHeight="1" x14ac:dyDescent="0.15"/>
    <row r="29" spans="1:7" ht="12.2" customHeight="1" x14ac:dyDescent="0.15"/>
    <row r="30" spans="1:7" ht="12.2" customHeight="1" x14ac:dyDescent="0.15"/>
    <row r="31" spans="1:7" ht="12.2" customHeight="1" x14ac:dyDescent="0.15"/>
    <row r="32" spans="1:7" ht="12.2" customHeight="1" x14ac:dyDescent="0.15"/>
    <row r="33" ht="12.2" customHeight="1" x14ac:dyDescent="0.15"/>
    <row r="34" ht="12.2" customHeight="1" x14ac:dyDescent="0.15"/>
    <row r="35" ht="12.2" customHeight="1" x14ac:dyDescent="0.15"/>
    <row r="36" ht="12.2" customHeight="1" x14ac:dyDescent="0.15"/>
    <row r="37" ht="12.2" customHeight="1" x14ac:dyDescent="0.15"/>
    <row r="38" ht="12.2" customHeight="1" x14ac:dyDescent="0.15"/>
    <row r="39" ht="12.2" customHeight="1" x14ac:dyDescent="0.15"/>
  </sheetData>
  <mergeCells count="21">
    <mergeCell ref="A18:B18"/>
    <mergeCell ref="A19:B19"/>
    <mergeCell ref="B17:C17"/>
    <mergeCell ref="F2:F3"/>
    <mergeCell ref="A4:C4"/>
    <mergeCell ref="A5:C7"/>
    <mergeCell ref="A2:C2"/>
    <mergeCell ref="A15:C16"/>
    <mergeCell ref="B13:C13"/>
    <mergeCell ref="D15:D16"/>
    <mergeCell ref="E15:E16"/>
    <mergeCell ref="F15:F16"/>
    <mergeCell ref="A12:C12"/>
    <mergeCell ref="G15:G16"/>
    <mergeCell ref="G2:G3"/>
    <mergeCell ref="D5:D7"/>
    <mergeCell ref="E5:E7"/>
    <mergeCell ref="F5:F7"/>
    <mergeCell ref="G5:G7"/>
    <mergeCell ref="D2:D3"/>
    <mergeCell ref="E2:E3"/>
  </mergeCells>
  <phoneticPr fontId="2" type="noConversion"/>
  <printOptions horizontalCentered="1"/>
  <pageMargins left="0.9" right="0.35433070866141736" top="0.64" bottom="0.67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75" zoomScaleSheetLayoutView="100" workbookViewId="0">
      <selection activeCell="C15" sqref="C15"/>
    </sheetView>
  </sheetViews>
  <sheetFormatPr defaultRowHeight="13.5" x14ac:dyDescent="0.15"/>
  <cols>
    <col min="1" max="2" width="16.88671875" customWidth="1"/>
    <col min="3" max="3" width="18.5546875" customWidth="1"/>
    <col min="4" max="4" width="17.44140625" style="47" customWidth="1"/>
    <col min="5" max="5" width="17.44140625" style="48" customWidth="1"/>
    <col min="6" max="7" width="17.44140625" customWidth="1"/>
  </cols>
  <sheetData>
    <row r="1" spans="1:7" ht="29.25" customHeight="1" thickBot="1" x14ac:dyDescent="0.2">
      <c r="A1" s="41" t="s">
        <v>24</v>
      </c>
      <c r="B1" s="1"/>
      <c r="C1" s="1"/>
      <c r="D1" s="42"/>
      <c r="E1" s="43"/>
      <c r="F1" s="232" t="s">
        <v>25</v>
      </c>
      <c r="G1" s="232"/>
    </row>
    <row r="2" spans="1:7" ht="15" customHeight="1" x14ac:dyDescent="0.15">
      <c r="A2" s="233" t="s">
        <v>29</v>
      </c>
      <c r="B2" s="234"/>
      <c r="C2" s="234"/>
      <c r="D2" s="196" t="s">
        <v>103</v>
      </c>
      <c r="E2" s="196" t="s">
        <v>81</v>
      </c>
      <c r="F2" s="201" t="s">
        <v>26</v>
      </c>
      <c r="G2" s="193" t="s">
        <v>27</v>
      </c>
    </row>
    <row r="3" spans="1:7" s="20" customFormat="1" ht="18" customHeight="1" x14ac:dyDescent="0.15">
      <c r="A3" s="23" t="s">
        <v>0</v>
      </c>
      <c r="B3" s="19" t="s">
        <v>1</v>
      </c>
      <c r="C3" s="19" t="s">
        <v>2</v>
      </c>
      <c r="D3" s="144"/>
      <c r="E3" s="144"/>
      <c r="F3" s="202"/>
      <c r="G3" s="194"/>
    </row>
    <row r="4" spans="1:7" s="20" customFormat="1" ht="18" customHeight="1" x14ac:dyDescent="0.15">
      <c r="A4" s="203" t="s">
        <v>6</v>
      </c>
      <c r="B4" s="204"/>
      <c r="C4" s="204"/>
      <c r="D4" s="129">
        <f>SUM(D5,D28,D22,D31)</f>
        <v>318090000</v>
      </c>
      <c r="E4" s="129">
        <f>SUM(E5,E28,E22,E31)</f>
        <v>317017549</v>
      </c>
      <c r="F4" s="128">
        <f>E4-D4</f>
        <v>-1072451</v>
      </c>
      <c r="G4" s="127">
        <f t="shared" ref="G4:G27" si="0">F4/D4*100</f>
        <v>-0.3371533213870288</v>
      </c>
    </row>
    <row r="5" spans="1:7" s="20" customFormat="1" ht="18" customHeight="1" x14ac:dyDescent="0.15">
      <c r="A5" s="235" t="str">
        <f>세입세출총괄표!I8</f>
        <v>사무비</v>
      </c>
      <c r="B5" s="135"/>
      <c r="C5" s="135"/>
      <c r="D5" s="99">
        <f>D6+D11+D16</f>
        <v>305661000</v>
      </c>
      <c r="E5" s="99">
        <f>E6+E11+E16</f>
        <v>304684420</v>
      </c>
      <c r="F5" s="100">
        <f t="shared" ref="F5:F30" si="1">E5-D5</f>
        <v>-976580</v>
      </c>
      <c r="G5" s="101">
        <f t="shared" si="0"/>
        <v>-0.31949774423299016</v>
      </c>
    </row>
    <row r="6" spans="1:7" ht="15" customHeight="1" x14ac:dyDescent="0.15">
      <c r="A6" s="120"/>
      <c r="B6" s="150" t="str">
        <f>세입세출총괄표!J9</f>
        <v>인건비</v>
      </c>
      <c r="C6" s="151"/>
      <c r="D6" s="63">
        <f>SUM(D7:D10)</f>
        <v>292430000</v>
      </c>
      <c r="E6" s="63">
        <f>SUM(E7:E10)</f>
        <v>291453420</v>
      </c>
      <c r="F6" s="64">
        <f t="shared" si="1"/>
        <v>-976580</v>
      </c>
      <c r="G6" s="94">
        <f t="shared" si="0"/>
        <v>-0.33395342475122253</v>
      </c>
    </row>
    <row r="7" spans="1:7" ht="15" customHeight="1" x14ac:dyDescent="0.15">
      <c r="A7" s="44" t="s">
        <v>28</v>
      </c>
      <c r="B7" s="26"/>
      <c r="C7" s="52" t="str">
        <f>세입세출총괄표!K10</f>
        <v>급여</v>
      </c>
      <c r="D7" s="36">
        <f>세입세출총괄표!L10</f>
        <v>245130910</v>
      </c>
      <c r="E7" s="36">
        <f>세입세출총괄표!M10</f>
        <v>244403090</v>
      </c>
      <c r="F7" s="28">
        <f t="shared" si="1"/>
        <v>-727820</v>
      </c>
      <c r="G7" s="37">
        <f t="shared" si="0"/>
        <v>-0.29691074046924559</v>
      </c>
    </row>
    <row r="8" spans="1:7" s="55" customFormat="1" ht="15" customHeight="1" x14ac:dyDescent="0.15">
      <c r="A8" s="45"/>
      <c r="B8" s="46"/>
      <c r="C8" s="52" t="str">
        <f>세입세출총괄표!K11</f>
        <v>제수당</v>
      </c>
      <c r="D8" s="36">
        <f>세입세출총괄표!L11</f>
        <v>1398180</v>
      </c>
      <c r="E8" s="36">
        <f>세입세출총괄표!M11</f>
        <v>1248180</v>
      </c>
      <c r="F8" s="28">
        <f t="shared" si="1"/>
        <v>-150000</v>
      </c>
      <c r="G8" s="37" t="s">
        <v>92</v>
      </c>
    </row>
    <row r="9" spans="1:7" s="55" customFormat="1" ht="15" customHeight="1" x14ac:dyDescent="0.15">
      <c r="A9" s="45"/>
      <c r="B9" s="46"/>
      <c r="C9" s="52" t="str">
        <f>세입세출총괄표!K12</f>
        <v>퇴직연금</v>
      </c>
      <c r="D9" s="36">
        <f>세입세출총괄표!L12</f>
        <v>20442120</v>
      </c>
      <c r="E9" s="36">
        <f>세입세출총괄표!M12</f>
        <v>20365610</v>
      </c>
      <c r="F9" s="28">
        <f t="shared" si="1"/>
        <v>-76510</v>
      </c>
      <c r="G9" s="37">
        <f t="shared" si="0"/>
        <v>-0.37427624923442382</v>
      </c>
    </row>
    <row r="10" spans="1:7" s="55" customFormat="1" ht="15" customHeight="1" x14ac:dyDescent="0.15">
      <c r="A10" s="45"/>
      <c r="B10" s="46"/>
      <c r="C10" s="52" t="str">
        <f>세입세출총괄표!K13</f>
        <v>사회보험</v>
      </c>
      <c r="D10" s="36">
        <f>세입세출총괄표!L13</f>
        <v>25458790</v>
      </c>
      <c r="E10" s="36">
        <f>세입세출총괄표!M13</f>
        <v>25436540</v>
      </c>
      <c r="F10" s="28">
        <f t="shared" si="1"/>
        <v>-22250</v>
      </c>
      <c r="G10" s="37" t="s">
        <v>45</v>
      </c>
    </row>
    <row r="11" spans="1:7" s="55" customFormat="1" ht="15" customHeight="1" x14ac:dyDescent="0.15">
      <c r="A11" s="98"/>
      <c r="B11" s="146" t="str">
        <f>세입세출총괄표!J14</f>
        <v>업무추진비</v>
      </c>
      <c r="C11" s="147"/>
      <c r="D11" s="65">
        <f>세입세출총괄표!L14</f>
        <v>9385370</v>
      </c>
      <c r="E11" s="65">
        <f>세입세출총괄표!M14</f>
        <v>9385370</v>
      </c>
      <c r="F11" s="64">
        <f t="shared" si="1"/>
        <v>0</v>
      </c>
      <c r="G11" s="94">
        <f t="shared" si="0"/>
        <v>0</v>
      </c>
    </row>
    <row r="12" spans="1:7" s="55" customFormat="1" ht="15" customHeight="1" x14ac:dyDescent="0.15">
      <c r="A12" s="45"/>
      <c r="B12" s="46"/>
      <c r="C12" s="52" t="str">
        <f>세입세출총괄표!K15</f>
        <v>명절상여금</v>
      </c>
      <c r="D12" s="36">
        <f>세입세출총괄표!L15</f>
        <v>2831490</v>
      </c>
      <c r="E12" s="36">
        <f>세입세출총괄표!M15</f>
        <v>2831490</v>
      </c>
      <c r="F12" s="28">
        <f t="shared" si="1"/>
        <v>0</v>
      </c>
      <c r="G12" s="37">
        <f t="shared" si="0"/>
        <v>0</v>
      </c>
    </row>
    <row r="13" spans="1:7" s="55" customFormat="1" ht="15" customHeight="1" x14ac:dyDescent="0.15">
      <c r="A13" s="45"/>
      <c r="B13" s="46"/>
      <c r="C13" s="52" t="str">
        <f>세입세출총괄표!K16</f>
        <v>중점수당</v>
      </c>
      <c r="D13" s="36">
        <f>세입세출총괄표!L16</f>
        <v>3840000</v>
      </c>
      <c r="E13" s="36">
        <f>세입세출총괄표!M16</f>
        <v>3840000</v>
      </c>
      <c r="F13" s="28">
        <f t="shared" si="1"/>
        <v>0</v>
      </c>
      <c r="G13" s="37">
        <f t="shared" si="0"/>
        <v>0</v>
      </c>
    </row>
    <row r="14" spans="1:7" s="55" customFormat="1" ht="15" customHeight="1" x14ac:dyDescent="0.15">
      <c r="A14" s="45"/>
      <c r="B14" s="46"/>
      <c r="C14" s="52" t="str">
        <f>세입세출총괄표!K17</f>
        <v>회의비</v>
      </c>
      <c r="D14" s="36">
        <f>세입세출총괄표!L17</f>
        <v>313880</v>
      </c>
      <c r="E14" s="36">
        <f>세입세출총괄표!M17</f>
        <v>313880</v>
      </c>
      <c r="F14" s="28">
        <f t="shared" si="1"/>
        <v>0</v>
      </c>
      <c r="G14" s="37">
        <f t="shared" si="0"/>
        <v>0</v>
      </c>
    </row>
    <row r="15" spans="1:7" s="55" customFormat="1" ht="15" customHeight="1" x14ac:dyDescent="0.15">
      <c r="A15" s="95"/>
      <c r="B15" s="95"/>
      <c r="C15" s="52" t="str">
        <f>세입세출총괄표!K18</f>
        <v>사회복지사교통비</v>
      </c>
      <c r="D15" s="36">
        <f>세입세출총괄표!L18</f>
        <v>2400000</v>
      </c>
      <c r="E15" s="36">
        <f>세입세출총괄표!M18</f>
        <v>2400000</v>
      </c>
      <c r="F15" s="28">
        <f t="shared" si="1"/>
        <v>0</v>
      </c>
      <c r="G15" s="37">
        <f t="shared" si="0"/>
        <v>0</v>
      </c>
    </row>
    <row r="16" spans="1:7" s="55" customFormat="1" ht="15" customHeight="1" x14ac:dyDescent="0.15">
      <c r="A16" s="121"/>
      <c r="B16" s="146" t="str">
        <f>세입세출총괄표!J19</f>
        <v>운영비</v>
      </c>
      <c r="C16" s="147"/>
      <c r="D16" s="65">
        <f>세입세출총괄표!L19</f>
        <v>3845630</v>
      </c>
      <c r="E16" s="65">
        <f>세입세출총괄표!M19</f>
        <v>3845630</v>
      </c>
      <c r="F16" s="64">
        <f t="shared" si="1"/>
        <v>0</v>
      </c>
      <c r="G16" s="94">
        <f t="shared" si="0"/>
        <v>0</v>
      </c>
    </row>
    <row r="17" spans="1:7" ht="15" customHeight="1" x14ac:dyDescent="0.15">
      <c r="A17" s="45"/>
      <c r="B17" s="46"/>
      <c r="C17" s="52" t="str">
        <f>세입세출총괄표!K20</f>
        <v>수용비및수수료</v>
      </c>
      <c r="D17" s="36">
        <f>세입세출총괄표!L20</f>
        <v>1286120</v>
      </c>
      <c r="E17" s="36">
        <f>세입세출총괄표!M20</f>
        <v>1286120</v>
      </c>
      <c r="F17" s="28">
        <f t="shared" si="1"/>
        <v>0</v>
      </c>
      <c r="G17" s="37">
        <f t="shared" si="0"/>
        <v>0</v>
      </c>
    </row>
    <row r="18" spans="1:7" ht="15" customHeight="1" x14ac:dyDescent="0.15">
      <c r="A18" s="45"/>
      <c r="B18" s="46"/>
      <c r="C18" s="52" t="str">
        <f>세입세출총괄표!K21</f>
        <v>공공요금</v>
      </c>
      <c r="D18" s="36">
        <f>세입세출총괄표!L21</f>
        <v>600000</v>
      </c>
      <c r="E18" s="36">
        <f>세입세출총괄표!M21</f>
        <v>600000</v>
      </c>
      <c r="F18" s="28">
        <f t="shared" si="1"/>
        <v>0</v>
      </c>
      <c r="G18" s="37">
        <f t="shared" si="0"/>
        <v>0</v>
      </c>
    </row>
    <row r="19" spans="1:7" s="55" customFormat="1" ht="15" customHeight="1" x14ac:dyDescent="0.15">
      <c r="A19" s="45"/>
      <c r="B19" s="46"/>
      <c r="C19" s="52" t="str">
        <f>세입세출총괄표!K22</f>
        <v>제세공과금</v>
      </c>
      <c r="D19" s="36">
        <f>세입세출총괄표!L22</f>
        <v>0</v>
      </c>
      <c r="E19" s="36">
        <f>세입세출총괄표!M22</f>
        <v>0</v>
      </c>
      <c r="F19" s="28">
        <f t="shared" si="1"/>
        <v>0</v>
      </c>
      <c r="G19" s="37" t="s">
        <v>92</v>
      </c>
    </row>
    <row r="20" spans="1:7" ht="15" customHeight="1" x14ac:dyDescent="0.15">
      <c r="A20" s="45"/>
      <c r="B20" s="46"/>
      <c r="C20" s="52" t="str">
        <f>세입세출총괄표!K23</f>
        <v>차량비</v>
      </c>
      <c r="D20" s="36">
        <f>세입세출총괄표!L23</f>
        <v>600000</v>
      </c>
      <c r="E20" s="36">
        <f>세입세출총괄표!M23</f>
        <v>600000</v>
      </c>
      <c r="F20" s="28">
        <f t="shared" si="1"/>
        <v>0</v>
      </c>
      <c r="G20" s="37">
        <f t="shared" si="0"/>
        <v>0</v>
      </c>
    </row>
    <row r="21" spans="1:7" s="55" customFormat="1" ht="15" customHeight="1" x14ac:dyDescent="0.15">
      <c r="A21" s="45"/>
      <c r="B21" s="46"/>
      <c r="C21" s="52" t="str">
        <f>세입세출총괄표!K24</f>
        <v>기타운영비</v>
      </c>
      <c r="D21" s="36">
        <f>세입세출총괄표!L24</f>
        <v>1359510</v>
      </c>
      <c r="E21" s="36">
        <f>세입세출총괄표!M24</f>
        <v>1359510</v>
      </c>
      <c r="F21" s="28">
        <f t="shared" si="1"/>
        <v>0</v>
      </c>
      <c r="G21" s="37">
        <f t="shared" si="0"/>
        <v>0</v>
      </c>
    </row>
    <row r="22" spans="1:7" s="55" customFormat="1" ht="15" customHeight="1" x14ac:dyDescent="0.15">
      <c r="A22" s="179" t="s">
        <v>72</v>
      </c>
      <c r="B22" s="180"/>
      <c r="C22" s="181"/>
      <c r="D22" s="102">
        <f>SUM(D23:D27)</f>
        <v>11581000</v>
      </c>
      <c r="E22" s="102">
        <f>SUM(E23:E27)</f>
        <v>11581000</v>
      </c>
      <c r="F22" s="100">
        <f t="shared" si="1"/>
        <v>0</v>
      </c>
      <c r="G22" s="101">
        <f t="shared" si="0"/>
        <v>0</v>
      </c>
    </row>
    <row r="23" spans="1:7" s="55" customFormat="1" ht="15" customHeight="1" x14ac:dyDescent="0.15">
      <c r="A23" s="45"/>
      <c r="B23" s="46"/>
      <c r="C23" s="52" t="str">
        <f>세입세출총괄표!K26</f>
        <v>사회참여프로그램</v>
      </c>
      <c r="D23" s="36">
        <f>세입세출총괄표!L26</f>
        <v>1886177</v>
      </c>
      <c r="E23" s="36">
        <f>세입세출총괄표!M26</f>
        <v>1886177</v>
      </c>
      <c r="F23" s="28">
        <f t="shared" si="1"/>
        <v>0</v>
      </c>
      <c r="G23" s="37">
        <f t="shared" si="0"/>
        <v>0</v>
      </c>
    </row>
    <row r="24" spans="1:7" s="55" customFormat="1" ht="15" customHeight="1" x14ac:dyDescent="0.15">
      <c r="A24" s="45"/>
      <c r="B24" s="46"/>
      <c r="C24" s="52" t="str">
        <f>세입세출총괄표!K27</f>
        <v>생활교육</v>
      </c>
      <c r="D24" s="36">
        <f>세입세출총괄표!L27</f>
        <v>7444823</v>
      </c>
      <c r="E24" s="36">
        <f>세입세출총괄표!M27</f>
        <v>7444823</v>
      </c>
      <c r="F24" s="28">
        <f t="shared" si="1"/>
        <v>0</v>
      </c>
      <c r="G24" s="37">
        <f t="shared" si="0"/>
        <v>0</v>
      </c>
    </row>
    <row r="25" spans="1:7" ht="15" customHeight="1" x14ac:dyDescent="0.15">
      <c r="A25" s="45"/>
      <c r="B25" s="46"/>
      <c r="C25" s="52" t="str">
        <f>세입세출총괄표!K28</f>
        <v>일상생활지원</v>
      </c>
      <c r="D25" s="36">
        <f>세입세출총괄표!L28</f>
        <v>500000</v>
      </c>
      <c r="E25" s="36">
        <f>세입세출총괄표!M28</f>
        <v>500000</v>
      </c>
      <c r="F25" s="28">
        <f t="shared" si="1"/>
        <v>0</v>
      </c>
      <c r="G25" s="37">
        <f t="shared" si="0"/>
        <v>0</v>
      </c>
    </row>
    <row r="26" spans="1:7" s="55" customFormat="1" ht="15" customHeight="1" x14ac:dyDescent="0.15">
      <c r="A26" s="45"/>
      <c r="B26" s="46"/>
      <c r="C26" s="52" t="str">
        <f>세입세출총괄표!K29</f>
        <v>프로그램예비비</v>
      </c>
      <c r="D26" s="36">
        <f>세입세출총괄표!L29</f>
        <v>0</v>
      </c>
      <c r="E26" s="36">
        <f>세입세출총괄표!M29</f>
        <v>0</v>
      </c>
      <c r="F26" s="28">
        <f t="shared" si="1"/>
        <v>0</v>
      </c>
      <c r="G26" s="37" t="e">
        <f t="shared" si="0"/>
        <v>#DIV/0!</v>
      </c>
    </row>
    <row r="27" spans="1:7" s="55" customFormat="1" ht="15" customHeight="1" x14ac:dyDescent="0.15">
      <c r="A27" s="45"/>
      <c r="B27" s="46"/>
      <c r="C27" s="52" t="str">
        <f>세입세출총괄표!K30</f>
        <v>직원교육비</v>
      </c>
      <c r="D27" s="36">
        <f>세입세출총괄표!L30</f>
        <v>1750000</v>
      </c>
      <c r="E27" s="36">
        <f>세입세출총괄표!M30</f>
        <v>1750000</v>
      </c>
      <c r="F27" s="28">
        <f t="shared" si="1"/>
        <v>0</v>
      </c>
      <c r="G27" s="37">
        <f t="shared" si="0"/>
        <v>0</v>
      </c>
    </row>
    <row r="28" spans="1:7" ht="12.2" customHeight="1" x14ac:dyDescent="0.15">
      <c r="A28" s="229" t="str">
        <f>세입세출총괄표!I31</f>
        <v>보조금반납</v>
      </c>
      <c r="B28" s="230"/>
      <c r="C28" s="231"/>
      <c r="D28" s="102">
        <f t="shared" ref="D28:E28" si="2">D29</f>
        <v>848000</v>
      </c>
      <c r="E28" s="102">
        <f t="shared" si="2"/>
        <v>751979</v>
      </c>
      <c r="F28" s="100">
        <f t="shared" si="1"/>
        <v>-96021</v>
      </c>
      <c r="G28" s="101" t="s">
        <v>38</v>
      </c>
    </row>
    <row r="29" spans="1:7" ht="12.2" customHeight="1" x14ac:dyDescent="0.15">
      <c r="A29" s="122"/>
      <c r="B29" s="146" t="str">
        <f>세입세출총괄표!J32</f>
        <v>보조금반납</v>
      </c>
      <c r="C29" s="147"/>
      <c r="D29" s="66">
        <f>D30</f>
        <v>848000</v>
      </c>
      <c r="E29" s="66">
        <f>E30</f>
        <v>751979</v>
      </c>
      <c r="F29" s="64">
        <f t="shared" si="1"/>
        <v>-96021</v>
      </c>
      <c r="G29" s="123" t="s">
        <v>34</v>
      </c>
    </row>
    <row r="30" spans="1:7" s="55" customFormat="1" ht="12.2" customHeight="1" x14ac:dyDescent="0.15">
      <c r="A30" s="227"/>
      <c r="B30" s="227"/>
      <c r="C30" s="70" t="str">
        <f>세입세출총괄표!K33</f>
        <v>보조금및이자반납</v>
      </c>
      <c r="D30" s="71">
        <f>세입세출총괄표!L33</f>
        <v>848000</v>
      </c>
      <c r="E30" s="71">
        <f>세입세출총괄표!M33</f>
        <v>751979</v>
      </c>
      <c r="F30" s="28">
        <f t="shared" si="1"/>
        <v>-96021</v>
      </c>
      <c r="G30" s="67" t="s">
        <v>34</v>
      </c>
    </row>
    <row r="31" spans="1:7" ht="12.2" customHeight="1" thickBot="1" x14ac:dyDescent="0.2">
      <c r="A31" s="228" t="s">
        <v>31</v>
      </c>
      <c r="B31" s="189"/>
      <c r="C31" s="190"/>
      <c r="D31" s="105">
        <f>세입세출총괄표!L34</f>
        <v>0</v>
      </c>
      <c r="E31" s="105">
        <f>세입세출총괄표!M34</f>
        <v>150</v>
      </c>
      <c r="F31" s="106"/>
      <c r="G31" s="107" t="s">
        <v>32</v>
      </c>
    </row>
  </sheetData>
  <mergeCells count="16">
    <mergeCell ref="A30:B30"/>
    <mergeCell ref="A31:C31"/>
    <mergeCell ref="A28:C28"/>
    <mergeCell ref="B29:C29"/>
    <mergeCell ref="F1:G1"/>
    <mergeCell ref="A2:C2"/>
    <mergeCell ref="D2:D3"/>
    <mergeCell ref="E2:E3"/>
    <mergeCell ref="F2:F3"/>
    <mergeCell ref="G2:G3"/>
    <mergeCell ref="A4:C4"/>
    <mergeCell ref="B6:C6"/>
    <mergeCell ref="A5:C5"/>
    <mergeCell ref="B11:C11"/>
    <mergeCell ref="A22:C22"/>
    <mergeCell ref="B16:C16"/>
  </mergeCells>
  <phoneticPr fontId="2" type="noConversion"/>
  <printOptions horizontalCentered="1"/>
  <pageMargins left="0.86614173228346458" right="0.70866141732283472" top="0.78740157480314965" bottom="0.39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보조금</vt:lpstr>
      <vt:lpstr>교통비</vt:lpstr>
      <vt:lpstr>세입세출총괄표</vt:lpstr>
      <vt:lpstr>세입</vt:lpstr>
      <vt:lpstr>세출</vt:lpstr>
      <vt:lpstr>교통비!Print_Area</vt:lpstr>
      <vt:lpstr>보조금!Print_Area</vt:lpstr>
      <vt:lpstr>세입!Print_Area</vt:lpstr>
      <vt:lpstr>세입세출총괄표!Print_Area</vt:lpstr>
      <vt:lpstr>세출!Print_Titles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파주시은빛사랑채</cp:lastModifiedBy>
  <cp:lastPrinted>2022-01-04T07:19:22Z</cp:lastPrinted>
  <dcterms:created xsi:type="dcterms:W3CDTF">2008-05-15T06:36:04Z</dcterms:created>
  <dcterms:modified xsi:type="dcterms:W3CDTF">2022-01-04T07:19:58Z</dcterms:modified>
</cp:coreProperties>
</file>